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76" windowHeight="5856" tabRatio="5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<sst xmlns="http://schemas.openxmlformats.org/spreadsheetml/2006/main" count="163" uniqueCount="103">
  <si>
    <t>Unit 11</t>
  </si>
  <si>
    <t>Unit 14</t>
  </si>
  <si>
    <t>Unit 15</t>
  </si>
  <si>
    <t>Unit 18</t>
  </si>
  <si>
    <t>Unit 23</t>
  </si>
  <si>
    <t>Unit 25</t>
  </si>
  <si>
    <t>LPG</t>
  </si>
  <si>
    <t>Unit 13</t>
  </si>
  <si>
    <t>Total</t>
  </si>
  <si>
    <t>Fuel Oil</t>
  </si>
  <si>
    <t>LPG %</t>
  </si>
  <si>
    <t>LPG+SOLAR</t>
  </si>
  <si>
    <t>MWH</t>
  </si>
  <si>
    <t>DATE</t>
  </si>
  <si>
    <t>MWH PRODUCED AND LPG MWH % MINIMUM LIMITS</t>
  </si>
  <si>
    <t>September 2015</t>
  </si>
  <si>
    <t>LPG+SOLAR %</t>
  </si>
  <si>
    <t>October 2015</t>
  </si>
  <si>
    <t>November 2015</t>
  </si>
  <si>
    <t>December 2015</t>
  </si>
  <si>
    <t>February 2016</t>
  </si>
  <si>
    <t>January 2016</t>
  </si>
  <si>
    <t>Maech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</si>
  <si>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</si>
  <si>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</si>
  <si>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</si>
  <si>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</si>
  <si>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</si>
  <si>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</si>
  <si>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</si>
  <si>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November-2016</t>
  </si>
  <si>
    <t>December-2016</t>
  </si>
  <si>
    <t>February-2017</t>
  </si>
  <si>
    <t>January- 2017</t>
  </si>
  <si>
    <t>March-2017</t>
  </si>
  <si>
    <t>April-2017</t>
  </si>
  <si>
    <t>Unit 26</t>
  </si>
  <si>
    <t>May 2017</t>
  </si>
  <si>
    <t>June 2017</t>
  </si>
  <si>
    <t>July 2017</t>
  </si>
  <si>
    <t>August 2017</t>
  </si>
  <si>
    <t>September 2017</t>
  </si>
  <si>
    <t>October 2017</t>
  </si>
  <si>
    <t>November-2017</t>
  </si>
  <si>
    <t>December-2017</t>
  </si>
  <si>
    <t>January- 2018</t>
  </si>
  <si>
    <t>February-2018</t>
  </si>
  <si>
    <t>March-2018</t>
  </si>
  <si>
    <t>April-2018</t>
  </si>
  <si>
    <t>Unit 27</t>
  </si>
  <si>
    <t>May-2018</t>
  </si>
  <si>
    <t>June 2018</t>
  </si>
  <si>
    <t>July 2018</t>
  </si>
  <si>
    <t>August 2018</t>
  </si>
  <si>
    <t xml:space="preserve">September 2018 </t>
  </si>
  <si>
    <t>SOLAR **</t>
  </si>
  <si>
    <t xml:space="preserve">October 2018 </t>
  </si>
  <si>
    <t xml:space="preserve">November 2018 </t>
  </si>
  <si>
    <t>December-2018</t>
  </si>
  <si>
    <t>January-2019</t>
  </si>
  <si>
    <t>February-2019</t>
  </si>
  <si>
    <t>March-2019</t>
  </si>
  <si>
    <t>WARTSILLA-1</t>
  </si>
  <si>
    <t>WARTSILLA-2</t>
  </si>
  <si>
    <t>WARTSILLA-3</t>
  </si>
  <si>
    <t>April-2019</t>
  </si>
  <si>
    <t>May-2019</t>
  </si>
  <si>
    <t>June-2019</t>
  </si>
  <si>
    <t>July-2019</t>
  </si>
  <si>
    <t>August-2019</t>
  </si>
  <si>
    <t>September-2019</t>
  </si>
  <si>
    <t>October-2019</t>
  </si>
  <si>
    <t>November-2019</t>
  </si>
  <si>
    <t>December-2019</t>
  </si>
  <si>
    <t>Januaryr-2020</t>
  </si>
  <si>
    <t>Februaryr-2020</t>
  </si>
  <si>
    <t>March-2020</t>
  </si>
  <si>
    <t>April-2020</t>
  </si>
  <si>
    <t>May-2020</t>
  </si>
  <si>
    <t>June-2020</t>
  </si>
  <si>
    <t>July-2020</t>
  </si>
  <si>
    <t>August-2020</t>
  </si>
  <si>
    <t>September-2020</t>
  </si>
  <si>
    <t>October-2020</t>
  </si>
  <si>
    <t>November-2020</t>
  </si>
  <si>
    <t>December-2020</t>
  </si>
  <si>
    <t>Januaryr-2021</t>
  </si>
  <si>
    <t>Februaryr-2021</t>
  </si>
  <si>
    <t>April-2021</t>
  </si>
  <si>
    <t>March-2021</t>
  </si>
  <si>
    <t>May-2021</t>
  </si>
  <si>
    <t>June-2021</t>
  </si>
  <si>
    <t>July-2021</t>
  </si>
  <si>
    <t>August-2021</t>
  </si>
  <si>
    <t>September-2021</t>
  </si>
  <si>
    <t>October-2021</t>
  </si>
  <si>
    <t>November-2021</t>
  </si>
  <si>
    <t>December-2021</t>
  </si>
  <si>
    <t>January-2022</t>
  </si>
  <si>
    <t>February-2022</t>
  </si>
  <si>
    <t>March-2022</t>
  </si>
  <si>
    <t>April-2022</t>
  </si>
  <si>
    <t>May-2022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</si>
</sst>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0" fillId="24" borderId="10" xfId="0" applyFont="1" applyFill="1" applyBorder="1" applyAlignment="1" quotePrefix="1">
      <alignment horizontal="left"/>
    </xf>
    <xf numFmtId="0" fontId="20" fillId="24" borderId="11" xfId="0" applyFont="1" applyFill="1" applyBorder="1" applyAlignment="1" quotePrefix="1">
      <alignment horizontal="left"/>
    </xf>
    <xf numFmtId="0" fontId="20" fillId="24" borderId="11" xfId="0" applyFont="1" applyFill="1" applyBorder="1" applyAlignment="1">
      <alignment horizontal="left"/>
    </xf>
    <xf numFmtId="0" fontId="20" fillId="24" borderId="12" xfId="0" applyFont="1" applyFill="1" applyBorder="1" applyAlignment="1">
      <alignment horizontal="center"/>
    </xf>
    <xf numFmtId="0" fontId="21" fillId="10" borderId="13" xfId="0" applyFont="1" applyFill="1" applyBorder="1" applyAlignment="1">
      <alignment horizontal="center"/>
    </xf>
    <xf numFmtId="0" fontId="21" fillId="11" borderId="14" xfId="0" applyFont="1" applyFill="1" applyBorder="1" applyAlignment="1">
      <alignment horizontal="center"/>
    </xf>
    <xf numFmtId="0" fontId="21" fillId="15" borderId="14" xfId="0" applyFont="1" applyFill="1" applyBorder="1" applyAlignment="1">
      <alignment horizontal="center"/>
    </xf>
    <xf numFmtId="0" fontId="21" fillId="22" borderId="14" xfId="0" applyFont="1" applyFill="1" applyBorder="1" applyAlignment="1">
      <alignment horizontal="center"/>
    </xf>
    <xf numFmtId="0" fontId="21" fillId="24" borderId="15" xfId="0" applyFont="1" applyFill="1" applyBorder="1" applyAlignment="1">
      <alignment horizontal="center"/>
    </xf>
    <xf numFmtId="0" fontId="21" fillId="24" borderId="16" xfId="0" applyFont="1" applyFill="1" applyBorder="1" applyAlignment="1" quotePrefix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4" borderId="16" xfId="0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/>
    </xf>
    <xf numFmtId="0" fontId="21" fillId="22" borderId="18" xfId="0" applyFont="1" applyFill="1" applyBorder="1" applyAlignment="1" quotePrefix="1">
      <alignment horizontal="center"/>
    </xf>
    <xf numFmtId="0" fontId="21" fillId="22" borderId="16" xfId="0" applyFont="1" applyFill="1" applyBorder="1" applyAlignment="1">
      <alignment horizontal="center"/>
    </xf>
    <xf numFmtId="0" fontId="21" fillId="22" borderId="19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2" fillId="25" borderId="17" xfId="0" applyFont="1" applyFill="1" applyBorder="1" applyAlignment="1">
      <alignment horizontal="center"/>
    </xf>
    <xf numFmtId="0" fontId="22" fillId="5" borderId="15" xfId="0" applyFont="1" applyFill="1" applyBorder="1" applyAlignment="1">
      <alignment horizontal="center"/>
    </xf>
    <xf numFmtId="0" fontId="22" fillId="5" borderId="16" xfId="0" applyFont="1" applyFill="1" applyBorder="1" applyAlignment="1">
      <alignment horizontal="center"/>
    </xf>
    <xf numFmtId="0" fontId="22" fillId="5" borderId="17" xfId="0" applyFont="1" applyFill="1" applyBorder="1" applyAlignment="1">
      <alignment horizontal="center"/>
    </xf>
    <xf numFmtId="0" fontId="21" fillId="10" borderId="20" xfId="0" applyFont="1" applyFill="1" applyBorder="1" applyAlignment="1">
      <alignment horizontal="center"/>
    </xf>
    <xf numFmtId="0" fontId="21" fillId="10" borderId="17" xfId="0" applyFont="1" applyFill="1" applyBorder="1" applyAlignment="1">
      <alignment horizontal="center"/>
    </xf>
    <xf numFmtId="0" fontId="21" fillId="10" borderId="21" xfId="0" applyFont="1" applyFill="1" applyBorder="1" applyAlignment="1">
      <alignment horizontal="center"/>
    </xf>
    <xf numFmtId="0" fontId="21" fillId="22" borderId="22" xfId="0" applyFont="1" applyFill="1" applyBorder="1" applyAlignment="1">
      <alignment horizontal="center"/>
    </xf>
    <xf numFmtId="0" fontId="21" fillId="11" borderId="23" xfId="0" applyFont="1" applyFill="1" applyBorder="1" applyAlignment="1">
      <alignment horizontal="center"/>
    </xf>
    <xf numFmtId="0" fontId="21" fillId="15" borderId="23" xfId="0" applyFont="1" applyFill="1" applyBorder="1" applyAlignment="1">
      <alignment horizontal="center"/>
    </xf>
    <xf numFmtId="0" fontId="21" fillId="22" borderId="23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0" fontId="21" fillId="24" borderId="25" xfId="0" applyFont="1" applyFill="1" applyBorder="1" applyAlignment="1">
      <alignment horizontal="center"/>
    </xf>
    <xf numFmtId="0" fontId="21" fillId="24" borderId="26" xfId="0" applyFont="1" applyFill="1" applyBorder="1" applyAlignment="1">
      <alignment horizontal="center"/>
    </xf>
    <xf numFmtId="0" fontId="21" fillId="4" borderId="24" xfId="0" applyFont="1" applyFill="1" applyBorder="1" applyAlignment="1">
      <alignment horizontal="center"/>
    </xf>
    <xf numFmtId="0" fontId="21" fillId="4" borderId="25" xfId="0" applyFont="1" applyFill="1" applyBorder="1" applyAlignment="1">
      <alignment horizontal="center"/>
    </xf>
    <xf numFmtId="0" fontId="21" fillId="4" borderId="26" xfId="0" applyFont="1" applyFill="1" applyBorder="1" applyAlignment="1">
      <alignment horizontal="center"/>
    </xf>
    <xf numFmtId="0" fontId="21" fillId="22" borderId="27" xfId="0" applyFont="1" applyFill="1" applyBorder="1" applyAlignment="1">
      <alignment horizontal="center"/>
    </xf>
    <xf numFmtId="0" fontId="21" fillId="22" borderId="25" xfId="0" applyFont="1" applyFill="1" applyBorder="1" applyAlignment="1">
      <alignment horizontal="center"/>
    </xf>
    <xf numFmtId="0" fontId="21" fillId="22" borderId="28" xfId="0" applyFont="1" applyFill="1" applyBorder="1" applyAlignment="1">
      <alignment horizontal="center"/>
    </xf>
    <xf numFmtId="0" fontId="22" fillId="25" borderId="24" xfId="0" applyFont="1" applyFill="1" applyBorder="1" applyAlignment="1">
      <alignment horizontal="center"/>
    </xf>
    <xf numFmtId="0" fontId="22" fillId="25" borderId="25" xfId="0" applyFont="1" applyFill="1" applyBorder="1" applyAlignment="1">
      <alignment horizontal="center"/>
    </xf>
    <xf numFmtId="0" fontId="22" fillId="25" borderId="26" xfId="0" applyFont="1" applyFill="1" applyBorder="1" applyAlignment="1">
      <alignment horizontal="center"/>
    </xf>
    <xf numFmtId="0" fontId="22" fillId="5" borderId="24" xfId="0" applyFont="1" applyFill="1" applyBorder="1" applyAlignment="1">
      <alignment horizontal="center"/>
    </xf>
    <xf numFmtId="0" fontId="22" fillId="5" borderId="25" xfId="0" applyFont="1" applyFill="1" applyBorder="1" applyAlignment="1">
      <alignment horizontal="center"/>
    </xf>
    <xf numFmtId="0" fontId="22" fillId="5" borderId="26" xfId="0" applyFont="1" applyFill="1" applyBorder="1" applyAlignment="1">
      <alignment horizontal="center"/>
    </xf>
    <xf numFmtId="0" fontId="21" fillId="10" borderId="24" xfId="0" applyFont="1" applyFill="1" applyBorder="1" applyAlignment="1">
      <alignment horizontal="center"/>
    </xf>
    <xf numFmtId="0" fontId="21" fillId="10" borderId="26" xfId="0" applyFont="1" applyFill="1" applyBorder="1" applyAlignment="1">
      <alignment horizontal="center"/>
    </xf>
    <xf numFmtId="172" fontId="0" fillId="0" borderId="29" xfId="0" applyNumberFormat="1" applyFont="1" applyFill="1" applyBorder="1" applyAlignment="1">
      <alignment horizontal="center"/>
    </xf>
    <xf numFmtId="172" fontId="0" fillId="0" borderId="30" xfId="0" applyNumberFormat="1" applyFont="1" applyFill="1" applyBorder="1" applyAlignment="1">
      <alignment horizontal="center"/>
    </xf>
    <xf numFmtId="172" fontId="0" fillId="0" borderId="31" xfId="0" applyNumberFormat="1" applyFont="1" applyFill="1" applyBorder="1" applyAlignment="1">
      <alignment horizontal="center"/>
    </xf>
    <xf numFmtId="10" fontId="0" fillId="0" borderId="31" xfId="0" applyNumberFormat="1" applyFont="1" applyFill="1" applyBorder="1" applyAlignment="1">
      <alignment horizontal="center"/>
    </xf>
    <xf numFmtId="172" fontId="0" fillId="0" borderId="32" xfId="0" applyNumberFormat="1" applyFont="1" applyFill="1" applyBorder="1" applyAlignment="1">
      <alignment horizontal="center"/>
    </xf>
    <xf numFmtId="10" fontId="0" fillId="0" borderId="33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10" fontId="20" fillId="24" borderId="34" xfId="0" applyNumberFormat="1" applyFont="1" applyFill="1" applyBorder="1" applyAlignment="1">
      <alignment horizontal="center"/>
    </xf>
    <xf numFmtId="10" fontId="20" fillId="24" borderId="12" xfId="0" applyNumberFormat="1" applyFont="1" applyFill="1" applyBorder="1" applyAlignment="1">
      <alignment horizontal="center"/>
    </xf>
    <xf numFmtId="10" fontId="0" fillId="0" borderId="35" xfId="0" applyNumberFormat="1" applyFont="1" applyFill="1" applyBorder="1" applyAlignment="1">
      <alignment horizontal="center"/>
    </xf>
    <xf numFmtId="0" fontId="21" fillId="26" borderId="16" xfId="0" applyFont="1" applyFill="1" applyBorder="1" applyAlignment="1">
      <alignment horizontal="center"/>
    </xf>
    <xf numFmtId="0" fontId="21" fillId="26" borderId="25" xfId="0" applyFont="1" applyFill="1" applyBorder="1" applyAlignment="1">
      <alignment horizontal="center"/>
    </xf>
    <xf numFmtId="17" fontId="0" fillId="0" borderId="36" xfId="0" applyNumberFormat="1" applyFont="1" applyBorder="1" applyAlignment="1" quotePrefix="1">
      <alignment/>
    </xf>
    <xf numFmtId="0" fontId="0" fillId="0" borderId="37" xfId="0" applyBorder="1" applyAlignment="1" quotePrefix="1">
      <alignment/>
    </xf>
    <xf numFmtId="0" fontId="0" fillId="0" borderId="37" xfId="0" applyBorder="1" applyAlignment="1" quotePrefix="1">
      <alignment horizontal="left"/>
    </xf>
    <xf numFmtId="10" fontId="0" fillId="0" borderId="32" xfId="0" applyNumberFormat="1" applyFont="1" applyFill="1" applyBorder="1" applyAlignment="1">
      <alignment horizontal="center"/>
    </xf>
    <xf numFmtId="10" fontId="0" fillId="0" borderId="30" xfId="0" applyNumberFormat="1" applyFont="1" applyFill="1" applyBorder="1" applyAlignment="1">
      <alignment horizontal="center"/>
    </xf>
    <xf numFmtId="0" fontId="21" fillId="10" borderId="18" xfId="0" applyFont="1" applyFill="1" applyBorder="1" applyAlignment="1">
      <alignment horizontal="center"/>
    </xf>
    <xf numFmtId="0" fontId="21" fillId="10" borderId="27" xfId="0" applyFont="1" applyFill="1" applyBorder="1" applyAlignment="1">
      <alignment horizontal="center"/>
    </xf>
    <xf numFmtId="10" fontId="20" fillId="26" borderId="38" xfId="0" applyNumberFormat="1" applyFont="1" applyFill="1" applyBorder="1" applyAlignment="1">
      <alignment horizontal="center"/>
    </xf>
    <xf numFmtId="10" fontId="20" fillId="26" borderId="39" xfId="0" applyNumberFormat="1" applyFont="1" applyFill="1" applyBorder="1" applyAlignment="1">
      <alignment horizontal="center"/>
    </xf>
    <xf numFmtId="10" fontId="20" fillId="26" borderId="40" xfId="0" applyNumberFormat="1" applyFont="1" applyFill="1" applyBorder="1" applyAlignment="1">
      <alignment horizontal="center"/>
    </xf>
    <xf numFmtId="0" fontId="21" fillId="26" borderId="16" xfId="0" applyFont="1" applyFill="1" applyBorder="1" applyAlignment="1" quotePrefix="1">
      <alignment horizontal="center"/>
    </xf>
    <xf numFmtId="0" fontId="21" fillId="4" borderId="15" xfId="0" applyFont="1" applyFill="1" applyBorder="1" applyAlignment="1" quotePrefix="1">
      <alignment horizontal="center"/>
    </xf>
    <xf numFmtId="0" fontId="21" fillId="22" borderId="41" xfId="0" applyFont="1" applyFill="1" applyBorder="1" applyAlignment="1" quotePrefix="1">
      <alignment horizontal="center"/>
    </xf>
    <xf numFmtId="10" fontId="20" fillId="7" borderId="42" xfId="0" applyNumberFormat="1" applyFont="1" applyFill="1" applyBorder="1" applyAlignment="1">
      <alignment horizontal="center"/>
    </xf>
    <xf numFmtId="0" fontId="21" fillId="7" borderId="18" xfId="0" applyFont="1" applyFill="1" applyBorder="1" applyAlignment="1">
      <alignment horizontal="center"/>
    </xf>
    <xf numFmtId="0" fontId="21" fillId="7" borderId="16" xfId="0" applyFont="1" applyFill="1" applyBorder="1" applyAlignment="1">
      <alignment horizontal="center"/>
    </xf>
    <xf numFmtId="0" fontId="21" fillId="7" borderId="25" xfId="0" applyFont="1" applyFill="1" applyBorder="1" applyAlignment="1">
      <alignment horizontal="center"/>
    </xf>
    <xf numFmtId="10" fontId="20" fillId="22" borderId="42" xfId="0" applyNumberFormat="1" applyFont="1" applyFill="1" applyBorder="1" applyAlignment="1">
      <alignment horizontal="center"/>
    </xf>
    <xf numFmtId="0" fontId="21" fillId="22" borderId="18" xfId="0" applyFont="1" applyFill="1" applyBorder="1" applyAlignment="1">
      <alignment horizontal="center"/>
    </xf>
    <xf numFmtId="10" fontId="20" fillId="14" borderId="42" xfId="0" applyNumberFormat="1" applyFont="1" applyFill="1" applyBorder="1" applyAlignment="1">
      <alignment horizontal="center"/>
    </xf>
    <xf numFmtId="0" fontId="21" fillId="14" borderId="18" xfId="0" applyFont="1" applyFill="1" applyBorder="1" applyAlignment="1">
      <alignment horizontal="center"/>
    </xf>
    <xf numFmtId="0" fontId="21" fillId="14" borderId="16" xfId="0" applyFont="1" applyFill="1" applyBorder="1" applyAlignment="1">
      <alignment horizontal="center"/>
    </xf>
    <xf numFmtId="0" fontId="21" fillId="14" borderId="25" xfId="0" applyFont="1" applyFill="1" applyBorder="1" applyAlignment="1">
      <alignment horizontal="center"/>
    </xf>
    <xf numFmtId="0" fontId="0" fillId="0" borderId="37" xfId="0" applyFont="1" applyBorder="1" applyAlignment="1" quotePrefix="1">
      <alignment horizontal="left"/>
    </xf>
    <xf numFmtId="172" fontId="0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6"/>
  <sheetViews>
    <sheetView tabSelected="1" zoomScale="125" zoomScaleNormal="125" zoomScalePageLayoutView="0" workbookViewId="0" topLeftCell="A1">
      <pane xSplit="1" ySplit="3" topLeftCell="B7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86" sqref="D86"/>
    </sheetView>
  </sheetViews>
  <sheetFormatPr defaultColWidth="9.140625" defaultRowHeight="12.75"/>
  <cols>
    <col min="1" max="1" width="17.421875" style="0" customWidth="1"/>
    <col min="2" max="2" width="12.140625" style="0" customWidth="1"/>
    <col min="26" max="26" width="13.57421875" style="0" customWidth="1"/>
    <col min="30" max="30" width="14.28125" style="0" customWidth="1"/>
    <col min="31" max="31" width="11.28125" style="0" customWidth="1"/>
    <col min="33" max="33" width="14.28125" style="0" customWidth="1"/>
    <col min="36" max="36" width="14.28125" style="0" customWidth="1"/>
    <col min="39" max="39" width="12.8515625" style="0" customWidth="1"/>
    <col min="40" max="40" width="13.7109375" style="0" customWidth="1"/>
    <col min="41" max="41" width="14.00390625" style="0" customWidth="1"/>
  </cols>
  <sheetData>
    <row r="1" spans="1:41" ht="13.5" thickBot="1">
      <c r="A1" s="1" t="s">
        <v>14</v>
      </c>
      <c r="B1" s="2"/>
      <c r="C1" s="3"/>
      <c r="D1" s="4"/>
      <c r="E1" s="4"/>
      <c r="F1" s="54"/>
      <c r="G1" s="4"/>
      <c r="H1" s="4"/>
      <c r="I1" s="55">
        <v>0.65</v>
      </c>
      <c r="J1" s="54"/>
      <c r="K1" s="4"/>
      <c r="L1" s="4"/>
      <c r="M1" s="55">
        <v>0.65</v>
      </c>
      <c r="N1" s="54"/>
      <c r="O1" s="4"/>
      <c r="P1" s="4"/>
      <c r="Q1" s="55">
        <v>0.65</v>
      </c>
      <c r="R1" s="54"/>
      <c r="S1" s="4"/>
      <c r="T1" s="4"/>
      <c r="U1" s="55">
        <v>0.65</v>
      </c>
      <c r="V1" s="54"/>
      <c r="W1" s="4"/>
      <c r="X1" s="4"/>
      <c r="Y1" s="56">
        <v>0.65</v>
      </c>
      <c r="Z1" s="67"/>
      <c r="AA1" s="68"/>
      <c r="AB1" s="68"/>
      <c r="AC1" s="69"/>
      <c r="AD1" s="77"/>
      <c r="AE1" s="77"/>
      <c r="AF1" s="77"/>
      <c r="AG1" s="79"/>
      <c r="AH1" s="79"/>
      <c r="AI1" s="79"/>
      <c r="AJ1" s="73"/>
      <c r="AK1" s="73"/>
      <c r="AL1" s="73"/>
      <c r="AM1" s="4"/>
      <c r="AN1" s="4"/>
      <c r="AO1" s="55">
        <v>0.85</v>
      </c>
    </row>
    <row r="2" spans="1:41" ht="12.75">
      <c r="A2" s="5"/>
      <c r="B2" s="72" t="s">
        <v>55</v>
      </c>
      <c r="C2" s="6" t="s">
        <v>0</v>
      </c>
      <c r="D2" s="7" t="s">
        <v>7</v>
      </c>
      <c r="E2" s="8" t="s">
        <v>1</v>
      </c>
      <c r="F2" s="9" t="s">
        <v>2</v>
      </c>
      <c r="G2" s="10" t="s">
        <v>9</v>
      </c>
      <c r="H2" s="11" t="s">
        <v>6</v>
      </c>
      <c r="I2" s="12" t="s">
        <v>10</v>
      </c>
      <c r="J2" s="71" t="s">
        <v>3</v>
      </c>
      <c r="K2" s="13" t="s">
        <v>9</v>
      </c>
      <c r="L2" s="13" t="s">
        <v>6</v>
      </c>
      <c r="M2" s="14" t="s">
        <v>10</v>
      </c>
      <c r="N2" s="18" t="s">
        <v>4</v>
      </c>
      <c r="O2" s="19" t="s">
        <v>9</v>
      </c>
      <c r="P2" s="19" t="s">
        <v>6</v>
      </c>
      <c r="Q2" s="20" t="s">
        <v>10</v>
      </c>
      <c r="R2" s="21" t="s">
        <v>5</v>
      </c>
      <c r="S2" s="22" t="s">
        <v>9</v>
      </c>
      <c r="T2" s="22" t="s">
        <v>6</v>
      </c>
      <c r="U2" s="23" t="s">
        <v>10</v>
      </c>
      <c r="V2" s="15" t="s">
        <v>36</v>
      </c>
      <c r="W2" s="16" t="s">
        <v>9</v>
      </c>
      <c r="X2" s="16" t="s">
        <v>6</v>
      </c>
      <c r="Y2" s="17" t="s">
        <v>10</v>
      </c>
      <c r="Z2" s="70" t="s">
        <v>49</v>
      </c>
      <c r="AA2" s="58" t="s">
        <v>9</v>
      </c>
      <c r="AB2" s="58" t="s">
        <v>6</v>
      </c>
      <c r="AC2" s="58" t="s">
        <v>10</v>
      </c>
      <c r="AD2" s="78" t="s">
        <v>62</v>
      </c>
      <c r="AE2" s="16" t="s">
        <v>6</v>
      </c>
      <c r="AF2" s="16" t="s">
        <v>10</v>
      </c>
      <c r="AG2" s="80" t="s">
        <v>63</v>
      </c>
      <c r="AH2" s="81" t="s">
        <v>6</v>
      </c>
      <c r="AI2" s="81" t="s">
        <v>10</v>
      </c>
      <c r="AJ2" s="74" t="s">
        <v>64</v>
      </c>
      <c r="AK2" s="75" t="s">
        <v>6</v>
      </c>
      <c r="AL2" s="75" t="s">
        <v>10</v>
      </c>
      <c r="AM2" s="65" t="s">
        <v>8</v>
      </c>
      <c r="AN2" s="24" t="s">
        <v>11</v>
      </c>
      <c r="AO2" s="25" t="s">
        <v>16</v>
      </c>
    </row>
    <row r="3" spans="1:41" ht="13.5" thickBot="1">
      <c r="A3" s="26" t="s">
        <v>13</v>
      </c>
      <c r="B3" s="27" t="s">
        <v>12</v>
      </c>
      <c r="C3" s="28" t="s">
        <v>12</v>
      </c>
      <c r="D3" s="29" t="s">
        <v>12</v>
      </c>
      <c r="E3" s="30" t="s">
        <v>12</v>
      </c>
      <c r="F3" s="31" t="s">
        <v>12</v>
      </c>
      <c r="G3" s="32" t="s">
        <v>12</v>
      </c>
      <c r="H3" s="32" t="s">
        <v>12</v>
      </c>
      <c r="I3" s="33" t="s">
        <v>12</v>
      </c>
      <c r="J3" s="34" t="s">
        <v>12</v>
      </c>
      <c r="K3" s="35" t="s">
        <v>12</v>
      </c>
      <c r="L3" s="35" t="s">
        <v>12</v>
      </c>
      <c r="M3" s="36" t="s">
        <v>12</v>
      </c>
      <c r="N3" s="40" t="s">
        <v>12</v>
      </c>
      <c r="O3" s="41" t="s">
        <v>12</v>
      </c>
      <c r="P3" s="41" t="s">
        <v>12</v>
      </c>
      <c r="Q3" s="42" t="s">
        <v>12</v>
      </c>
      <c r="R3" s="43" t="s">
        <v>12</v>
      </c>
      <c r="S3" s="44" t="s">
        <v>12</v>
      </c>
      <c r="T3" s="44" t="s">
        <v>12</v>
      </c>
      <c r="U3" s="45" t="s">
        <v>12</v>
      </c>
      <c r="V3" s="37" t="s">
        <v>12</v>
      </c>
      <c r="W3" s="38" t="s">
        <v>12</v>
      </c>
      <c r="X3" s="38" t="s">
        <v>12</v>
      </c>
      <c r="Y3" s="39" t="s">
        <v>12</v>
      </c>
      <c r="Z3" s="59" t="s">
        <v>12</v>
      </c>
      <c r="AA3" s="59" t="s">
        <v>12</v>
      </c>
      <c r="AB3" s="59" t="s">
        <v>12</v>
      </c>
      <c r="AC3" s="59" t="s">
        <v>12</v>
      </c>
      <c r="AD3" s="38" t="s">
        <v>12</v>
      </c>
      <c r="AE3" s="38" t="s">
        <v>12</v>
      </c>
      <c r="AF3" s="38" t="s">
        <v>12</v>
      </c>
      <c r="AG3" s="82" t="s">
        <v>12</v>
      </c>
      <c r="AH3" s="82" t="s">
        <v>12</v>
      </c>
      <c r="AI3" s="82" t="s">
        <v>12</v>
      </c>
      <c r="AJ3" s="76" t="s">
        <v>12</v>
      </c>
      <c r="AK3" s="76" t="s">
        <v>12</v>
      </c>
      <c r="AL3" s="76" t="s">
        <v>12</v>
      </c>
      <c r="AM3" s="66" t="s">
        <v>12</v>
      </c>
      <c r="AN3" s="46" t="s">
        <v>12</v>
      </c>
      <c r="AO3" s="47" t="s">
        <v>12</v>
      </c>
    </row>
    <row r="4" spans="1:41" ht="12.75">
      <c r="A4" s="60" t="s">
        <v>15</v>
      </c>
      <c r="B4" s="49">
        <v>649.87125</v>
      </c>
      <c r="C4" s="49">
        <v>0</v>
      </c>
      <c r="D4" s="49">
        <v>0</v>
      </c>
      <c r="E4" s="50">
        <v>1021.3053754950939</v>
      </c>
      <c r="F4" s="48">
        <v>10269.871448105325</v>
      </c>
      <c r="G4" s="49">
        <v>10125.913484428153</v>
      </c>
      <c r="H4" s="49">
        <v>0</v>
      </c>
      <c r="I4" s="51">
        <v>0</v>
      </c>
      <c r="J4" s="48">
        <v>0</v>
      </c>
      <c r="K4" s="49">
        <v>0</v>
      </c>
      <c r="L4" s="49">
        <v>0</v>
      </c>
      <c r="M4" s="51">
        <v>0</v>
      </c>
      <c r="N4" s="48">
        <v>19144.6049638988</v>
      </c>
      <c r="O4" s="49">
        <v>19144.6049638988</v>
      </c>
      <c r="P4" s="49">
        <v>0</v>
      </c>
      <c r="Q4" s="51">
        <v>0</v>
      </c>
      <c r="R4" s="48">
        <v>5433.609874055077</v>
      </c>
      <c r="S4" s="49">
        <v>5433.609874055077</v>
      </c>
      <c r="T4" s="49">
        <v>0</v>
      </c>
      <c r="U4" s="51">
        <v>0</v>
      </c>
      <c r="V4" s="52">
        <v>0</v>
      </c>
      <c r="W4" s="49">
        <v>0</v>
      </c>
      <c r="X4" s="49">
        <v>0</v>
      </c>
      <c r="Y4" s="53">
        <v>0</v>
      </c>
      <c r="Z4" s="53"/>
      <c r="AA4" s="57"/>
      <c r="AB4" s="57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52">
        <v>35869.391661554335</v>
      </c>
      <c r="AN4" s="49">
        <v>649.87125</v>
      </c>
      <c r="AO4" s="51">
        <v>0.018117710390292106</v>
      </c>
    </row>
    <row r="5" spans="1:41" ht="12.75">
      <c r="A5" s="61" t="s">
        <v>17</v>
      </c>
      <c r="B5" s="49">
        <v>493.525</v>
      </c>
      <c r="C5" s="49">
        <v>0</v>
      </c>
      <c r="D5" s="49">
        <v>0</v>
      </c>
      <c r="E5" s="50">
        <v>623</v>
      </c>
      <c r="F5" s="48">
        <v>10120</v>
      </c>
      <c r="G5" s="49">
        <v>10120</v>
      </c>
      <c r="H5" s="49">
        <v>0</v>
      </c>
      <c r="I5" s="51">
        <v>0</v>
      </c>
      <c r="J5" s="48">
        <v>1023.4000008106232</v>
      </c>
      <c r="K5" s="49">
        <v>1023.4000008106232</v>
      </c>
      <c r="L5" s="49">
        <v>0</v>
      </c>
      <c r="M5" s="51">
        <v>0</v>
      </c>
      <c r="N5" s="48">
        <v>20428.40000629425</v>
      </c>
      <c r="O5" s="49">
        <v>20428.40000629425</v>
      </c>
      <c r="P5" s="49">
        <v>0</v>
      </c>
      <c r="Q5" s="51">
        <v>0</v>
      </c>
      <c r="R5" s="48">
        <v>6273.725999999967</v>
      </c>
      <c r="S5" s="49">
        <v>6273.725999999967</v>
      </c>
      <c r="T5" s="49">
        <v>0</v>
      </c>
      <c r="U5" s="51">
        <v>0</v>
      </c>
      <c r="V5" s="52">
        <v>0</v>
      </c>
      <c r="W5" s="49">
        <v>0</v>
      </c>
      <c r="X5" s="49">
        <v>0</v>
      </c>
      <c r="Y5" s="53">
        <v>0</v>
      </c>
      <c r="Z5" s="53"/>
      <c r="AA5" s="57"/>
      <c r="AB5" s="57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52">
        <v>38962.05100710484</v>
      </c>
      <c r="AN5" s="49">
        <v>493.525</v>
      </c>
      <c r="AO5" s="51">
        <v>0.01266681263545403</v>
      </c>
    </row>
    <row r="6" spans="1:41" ht="12.75">
      <c r="A6" s="61" t="s">
        <v>18</v>
      </c>
      <c r="B6" s="49">
        <v>506.092</v>
      </c>
      <c r="C6" s="49">
        <v>0</v>
      </c>
      <c r="D6" s="49">
        <v>0</v>
      </c>
      <c r="E6" s="50">
        <v>114</v>
      </c>
      <c r="F6" s="48">
        <v>11021.621284369856</v>
      </c>
      <c r="G6" s="49">
        <v>11021.621284369856</v>
      </c>
      <c r="H6" s="49">
        <v>0</v>
      </c>
      <c r="I6" s="51">
        <v>0</v>
      </c>
      <c r="J6" s="48">
        <v>832.6538</v>
      </c>
      <c r="K6" s="49">
        <v>832.6538</v>
      </c>
      <c r="L6" s="49">
        <v>0</v>
      </c>
      <c r="M6" s="51">
        <v>0</v>
      </c>
      <c r="N6" s="48">
        <v>19804.33699999992</v>
      </c>
      <c r="O6" s="49">
        <v>19804.33699999992</v>
      </c>
      <c r="P6" s="49">
        <v>0</v>
      </c>
      <c r="Q6" s="51">
        <v>0</v>
      </c>
      <c r="R6" s="48">
        <v>4735.424</v>
      </c>
      <c r="S6" s="49">
        <v>4735.424</v>
      </c>
      <c r="T6" s="49">
        <v>0</v>
      </c>
      <c r="U6" s="51">
        <v>0</v>
      </c>
      <c r="V6" s="52">
        <v>0</v>
      </c>
      <c r="W6" s="49">
        <v>0</v>
      </c>
      <c r="X6" s="49">
        <v>0</v>
      </c>
      <c r="Y6" s="53">
        <v>0</v>
      </c>
      <c r="Z6" s="53"/>
      <c r="AA6" s="57"/>
      <c r="AB6" s="57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52">
        <f aca="true" t="shared" si="0" ref="AM6:AM25">B6+C6+D6+E6+F6+J6+V6+N6+R6</f>
        <v>37014.128084369775</v>
      </c>
      <c r="AN6" s="49">
        <f aca="true" t="shared" si="1" ref="AN6:AN25">B6+H6+L6+X6+P6+T6</f>
        <v>506.092</v>
      </c>
      <c r="AO6" s="51">
        <f aca="true" t="shared" si="2" ref="AO6:AO11">AN6/AM6</f>
        <v>0.01367294128464723</v>
      </c>
    </row>
    <row r="7" spans="1:41" ht="12.75">
      <c r="A7" s="61" t="s">
        <v>19</v>
      </c>
      <c r="B7" s="49">
        <v>548.157</v>
      </c>
      <c r="C7" s="49">
        <v>0</v>
      </c>
      <c r="D7" s="49">
        <v>0</v>
      </c>
      <c r="E7" s="50">
        <v>397</v>
      </c>
      <c r="F7" s="48">
        <v>10820</v>
      </c>
      <c r="G7" s="49">
        <v>10820</v>
      </c>
      <c r="H7" s="49">
        <v>0</v>
      </c>
      <c r="I7" s="51">
        <v>0</v>
      </c>
      <c r="J7" s="48">
        <v>306</v>
      </c>
      <c r="K7" s="49">
        <v>306</v>
      </c>
      <c r="L7" s="49">
        <v>0</v>
      </c>
      <c r="M7" s="51">
        <v>0</v>
      </c>
      <c r="N7" s="48">
        <v>18921.25209183695</v>
      </c>
      <c r="O7" s="49">
        <v>18921.25209183695</v>
      </c>
      <c r="P7" s="49">
        <v>0</v>
      </c>
      <c r="Q7" s="51">
        <v>0</v>
      </c>
      <c r="R7" s="48">
        <v>5473.27900000004</v>
      </c>
      <c r="S7" s="49">
        <v>5473.27900000004</v>
      </c>
      <c r="T7" s="49">
        <v>0</v>
      </c>
      <c r="U7" s="51">
        <v>0</v>
      </c>
      <c r="V7" s="52">
        <v>0</v>
      </c>
      <c r="W7" s="49">
        <v>0</v>
      </c>
      <c r="X7" s="49">
        <v>0</v>
      </c>
      <c r="Y7" s="53">
        <v>0</v>
      </c>
      <c r="Z7" s="53"/>
      <c r="AA7" s="57"/>
      <c r="AB7" s="57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52">
        <f t="shared" si="0"/>
        <v>36465.688091836986</v>
      </c>
      <c r="AN7" s="49">
        <f t="shared" si="1"/>
        <v>548.157</v>
      </c>
      <c r="AO7" s="51">
        <f t="shared" si="2"/>
        <v>0.015032130988985986</v>
      </c>
    </row>
    <row r="8" spans="1:41" ht="12.75">
      <c r="A8" s="62" t="s">
        <v>21</v>
      </c>
      <c r="B8" s="49">
        <v>596.286</v>
      </c>
      <c r="C8" s="49">
        <v>0</v>
      </c>
      <c r="D8" s="49">
        <v>0</v>
      </c>
      <c r="E8" s="50">
        <v>39</v>
      </c>
      <c r="F8" s="48">
        <v>10600</v>
      </c>
      <c r="G8" s="49">
        <v>10600</v>
      </c>
      <c r="H8" s="49">
        <v>0</v>
      </c>
      <c r="I8" s="51">
        <v>0</v>
      </c>
      <c r="J8" s="48">
        <v>1425.4375061804335</v>
      </c>
      <c r="K8" s="49">
        <v>1425.4375061804335</v>
      </c>
      <c r="L8" s="49">
        <v>0</v>
      </c>
      <c r="M8" s="51">
        <v>0</v>
      </c>
      <c r="N8" s="48">
        <v>19644.686</v>
      </c>
      <c r="O8" s="49">
        <v>19644.686</v>
      </c>
      <c r="P8" s="49">
        <v>0</v>
      </c>
      <c r="Q8" s="51">
        <v>0</v>
      </c>
      <c r="R8" s="48">
        <v>4048.987999999954</v>
      </c>
      <c r="S8" s="49">
        <v>4048.987999999954</v>
      </c>
      <c r="T8" s="49">
        <v>0</v>
      </c>
      <c r="U8" s="51">
        <v>0</v>
      </c>
      <c r="V8" s="52">
        <v>0</v>
      </c>
      <c r="W8" s="49">
        <v>0</v>
      </c>
      <c r="X8" s="49">
        <v>0</v>
      </c>
      <c r="Y8" s="53">
        <v>0</v>
      </c>
      <c r="Z8" s="53"/>
      <c r="AA8" s="57"/>
      <c r="AB8" s="57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52">
        <f t="shared" si="0"/>
        <v>36354.39750618039</v>
      </c>
      <c r="AN8" s="49">
        <f t="shared" si="1"/>
        <v>596.286</v>
      </c>
      <c r="AO8" s="51">
        <f t="shared" si="2"/>
        <v>0.01640203224104124</v>
      </c>
    </row>
    <row r="9" spans="1:41" ht="12.75">
      <c r="A9" s="62" t="s">
        <v>20</v>
      </c>
      <c r="B9" s="49">
        <v>602.08</v>
      </c>
      <c r="C9" s="49">
        <v>0</v>
      </c>
      <c r="D9" s="49">
        <v>0</v>
      </c>
      <c r="E9" s="50">
        <v>190</v>
      </c>
      <c r="F9" s="48">
        <v>9630</v>
      </c>
      <c r="G9" s="49">
        <v>9630</v>
      </c>
      <c r="H9" s="49">
        <v>0</v>
      </c>
      <c r="I9" s="51">
        <v>0</v>
      </c>
      <c r="J9" s="48">
        <v>420.01529999999997</v>
      </c>
      <c r="K9" s="49">
        <v>420.01529999999997</v>
      </c>
      <c r="L9" s="49">
        <v>0</v>
      </c>
      <c r="M9" s="51">
        <v>0</v>
      </c>
      <c r="N9" s="48">
        <v>18849.649</v>
      </c>
      <c r="O9" s="49">
        <v>18849.649</v>
      </c>
      <c r="P9" s="49">
        <v>0</v>
      </c>
      <c r="Q9" s="51">
        <v>0</v>
      </c>
      <c r="R9" s="48">
        <v>5199.150000000023</v>
      </c>
      <c r="S9" s="49">
        <v>5199.150000000023</v>
      </c>
      <c r="T9" s="49">
        <v>0</v>
      </c>
      <c r="U9" s="51">
        <v>0</v>
      </c>
      <c r="V9" s="52">
        <v>0</v>
      </c>
      <c r="W9" s="49">
        <v>0</v>
      </c>
      <c r="X9" s="49">
        <v>0</v>
      </c>
      <c r="Y9" s="53">
        <v>0</v>
      </c>
      <c r="Z9" s="53"/>
      <c r="AA9" s="57"/>
      <c r="AB9" s="57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52">
        <f t="shared" si="0"/>
        <v>34890.89430000002</v>
      </c>
      <c r="AN9" s="49">
        <f t="shared" si="1"/>
        <v>602.08</v>
      </c>
      <c r="AO9" s="51">
        <f t="shared" si="2"/>
        <v>0.017256078185419275</v>
      </c>
    </row>
    <row r="10" spans="1:41" ht="12.75">
      <c r="A10" s="62" t="s">
        <v>22</v>
      </c>
      <c r="B10" s="49">
        <v>659.364</v>
      </c>
      <c r="C10" s="49">
        <v>0</v>
      </c>
      <c r="D10" s="49">
        <v>0</v>
      </c>
      <c r="E10" s="50">
        <v>787</v>
      </c>
      <c r="F10" s="48">
        <v>5810</v>
      </c>
      <c r="G10" s="49">
        <v>5810</v>
      </c>
      <c r="H10" s="49">
        <v>0</v>
      </c>
      <c r="I10" s="51">
        <v>0</v>
      </c>
      <c r="J10" s="48">
        <v>91.50189</v>
      </c>
      <c r="K10" s="49">
        <v>91.50189</v>
      </c>
      <c r="L10" s="49">
        <v>0</v>
      </c>
      <c r="M10" s="51">
        <v>0</v>
      </c>
      <c r="N10" s="48">
        <v>19062.338</v>
      </c>
      <c r="O10" s="49">
        <v>19062.338</v>
      </c>
      <c r="P10" s="49">
        <v>0</v>
      </c>
      <c r="Q10" s="51">
        <v>0</v>
      </c>
      <c r="R10" s="48">
        <v>9310.522999999986</v>
      </c>
      <c r="S10" s="49">
        <v>9310.522999999986</v>
      </c>
      <c r="T10" s="49">
        <v>0</v>
      </c>
      <c r="U10" s="51">
        <v>0</v>
      </c>
      <c r="V10" s="52">
        <v>0</v>
      </c>
      <c r="W10" s="49">
        <v>0</v>
      </c>
      <c r="X10" s="49">
        <v>0</v>
      </c>
      <c r="Y10" s="53">
        <v>0</v>
      </c>
      <c r="Z10" s="53"/>
      <c r="AA10" s="57"/>
      <c r="AB10" s="57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52">
        <f t="shared" si="0"/>
        <v>35720.72688999998</v>
      </c>
      <c r="AN10" s="49">
        <f t="shared" si="1"/>
        <v>659.364</v>
      </c>
      <c r="AO10" s="51">
        <f t="shared" si="2"/>
        <v>0.018458862890177886</v>
      </c>
    </row>
    <row r="11" spans="1:41" ht="12.75">
      <c r="A11" s="62" t="s">
        <v>23</v>
      </c>
      <c r="B11" s="49">
        <v>572.506</v>
      </c>
      <c r="C11" s="49">
        <v>0</v>
      </c>
      <c r="D11" s="49">
        <v>0</v>
      </c>
      <c r="E11" s="50">
        <v>1225</v>
      </c>
      <c r="F11" s="48">
        <v>8500</v>
      </c>
      <c r="G11" s="49">
        <v>8500</v>
      </c>
      <c r="H11" s="49">
        <v>0</v>
      </c>
      <c r="I11" s="51">
        <v>0</v>
      </c>
      <c r="J11" s="48">
        <v>2699.6000000000495</v>
      </c>
      <c r="K11" s="49">
        <v>2699.6000000000495</v>
      </c>
      <c r="L11" s="49">
        <v>0</v>
      </c>
      <c r="M11" s="51">
        <v>0</v>
      </c>
      <c r="N11" s="48">
        <v>18664.182</v>
      </c>
      <c r="O11" s="49">
        <v>18664.182</v>
      </c>
      <c r="P11" s="49">
        <v>0</v>
      </c>
      <c r="Q11" s="51">
        <v>0</v>
      </c>
      <c r="R11" s="48">
        <v>4899.989</v>
      </c>
      <c r="S11" s="49">
        <v>4899.989</v>
      </c>
      <c r="T11" s="49">
        <v>0</v>
      </c>
      <c r="U11" s="51">
        <v>0</v>
      </c>
      <c r="V11" s="52">
        <v>0</v>
      </c>
      <c r="W11" s="49">
        <v>0</v>
      </c>
      <c r="X11" s="49">
        <v>0</v>
      </c>
      <c r="Y11" s="53">
        <v>0</v>
      </c>
      <c r="Z11" s="53"/>
      <c r="AA11" s="57"/>
      <c r="AB11" s="57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52">
        <f t="shared" si="0"/>
        <v>36561.27700000005</v>
      </c>
      <c r="AN11" s="49">
        <f t="shared" si="1"/>
        <v>572.506</v>
      </c>
      <c r="AO11" s="51">
        <f t="shared" si="2"/>
        <v>0.01565880754110419</v>
      </c>
    </row>
    <row r="12" spans="1:41" ht="12.75">
      <c r="A12" s="62" t="s">
        <v>24</v>
      </c>
      <c r="B12" s="49">
        <v>613.398</v>
      </c>
      <c r="C12" s="49">
        <v>0</v>
      </c>
      <c r="D12" s="49">
        <v>0</v>
      </c>
      <c r="E12" s="50">
        <v>775</v>
      </c>
      <c r="F12" s="48">
        <v>11450</v>
      </c>
      <c r="G12" s="49">
        <v>11450</v>
      </c>
      <c r="H12" s="49">
        <v>0</v>
      </c>
      <c r="I12" s="51">
        <v>0</v>
      </c>
      <c r="J12" s="48">
        <v>216.158</v>
      </c>
      <c r="K12" s="49">
        <v>216.158</v>
      </c>
      <c r="L12" s="49">
        <v>0</v>
      </c>
      <c r="M12" s="51">
        <v>0</v>
      </c>
      <c r="N12" s="48">
        <v>18986.371</v>
      </c>
      <c r="O12" s="49">
        <v>18986.371</v>
      </c>
      <c r="P12" s="49">
        <v>0</v>
      </c>
      <c r="Q12" s="51">
        <v>0</v>
      </c>
      <c r="R12" s="48">
        <v>5876.250999999988</v>
      </c>
      <c r="S12" s="49">
        <v>5876.250999999988</v>
      </c>
      <c r="T12" s="49">
        <v>0</v>
      </c>
      <c r="U12" s="51">
        <v>0</v>
      </c>
      <c r="V12" s="52">
        <v>0</v>
      </c>
      <c r="W12" s="49">
        <v>0</v>
      </c>
      <c r="X12" s="49">
        <v>0</v>
      </c>
      <c r="Y12" s="53">
        <v>0</v>
      </c>
      <c r="Z12" s="53"/>
      <c r="AA12" s="57"/>
      <c r="AB12" s="57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52">
        <f t="shared" si="0"/>
        <v>37917.177999999985</v>
      </c>
      <c r="AN12" s="49">
        <f t="shared" si="1"/>
        <v>613.398</v>
      </c>
      <c r="AO12" s="51">
        <f aca="true" t="shared" si="3" ref="AO12:AO17">AN12/AM12</f>
        <v>0.016177311507728772</v>
      </c>
    </row>
    <row r="13" spans="1:41" ht="12.75">
      <c r="A13" s="62" t="s">
        <v>25</v>
      </c>
      <c r="B13" s="49">
        <v>607.055</v>
      </c>
      <c r="C13" s="49">
        <v>0</v>
      </c>
      <c r="D13" s="49">
        <v>0</v>
      </c>
      <c r="E13" s="50">
        <v>1231</v>
      </c>
      <c r="F13" s="48">
        <v>3230</v>
      </c>
      <c r="G13" s="49">
        <v>3230</v>
      </c>
      <c r="H13" s="49">
        <v>0</v>
      </c>
      <c r="I13" s="51">
        <v>0</v>
      </c>
      <c r="J13" s="48">
        <v>6826.3055</v>
      </c>
      <c r="K13" s="49">
        <v>6826.3055</v>
      </c>
      <c r="L13" s="49">
        <v>0</v>
      </c>
      <c r="M13" s="51">
        <v>0</v>
      </c>
      <c r="N13" s="48">
        <v>19204.394</v>
      </c>
      <c r="O13" s="49">
        <v>19204.394</v>
      </c>
      <c r="P13" s="49">
        <v>0</v>
      </c>
      <c r="Q13" s="51">
        <v>0</v>
      </c>
      <c r="R13" s="48">
        <v>7626.566000000051</v>
      </c>
      <c r="S13" s="49">
        <v>7626.566000000051</v>
      </c>
      <c r="T13" s="49">
        <v>0</v>
      </c>
      <c r="U13" s="51">
        <v>0</v>
      </c>
      <c r="V13" s="52">
        <v>0</v>
      </c>
      <c r="W13" s="49">
        <v>0</v>
      </c>
      <c r="X13" s="49">
        <v>0</v>
      </c>
      <c r="Y13" s="53">
        <v>0</v>
      </c>
      <c r="Z13" s="53"/>
      <c r="AA13" s="57"/>
      <c r="AB13" s="57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52">
        <f t="shared" si="0"/>
        <v>38725.32050000005</v>
      </c>
      <c r="AN13" s="49">
        <f t="shared" si="1"/>
        <v>607.055</v>
      </c>
      <c r="AO13" s="51">
        <f t="shared" si="3"/>
        <v>0.01567591932518671</v>
      </c>
    </row>
    <row r="14" spans="1:41" ht="12.75">
      <c r="A14" s="62" t="s">
        <v>26</v>
      </c>
      <c r="B14" s="49">
        <v>597.586</v>
      </c>
      <c r="C14" s="49">
        <v>0</v>
      </c>
      <c r="D14" s="49">
        <v>0</v>
      </c>
      <c r="E14" s="50">
        <v>646</v>
      </c>
      <c r="F14" s="48">
        <v>1420</v>
      </c>
      <c r="G14" s="49">
        <v>1420</v>
      </c>
      <c r="H14" s="49">
        <v>0</v>
      </c>
      <c r="I14" s="51">
        <v>0</v>
      </c>
      <c r="J14" s="48">
        <v>10960.159103195609</v>
      </c>
      <c r="K14" s="49">
        <v>10960.159103195609</v>
      </c>
      <c r="L14" s="49">
        <v>0</v>
      </c>
      <c r="M14" s="51">
        <v>0</v>
      </c>
      <c r="N14" s="48">
        <v>17785.97162</v>
      </c>
      <c r="O14" s="49">
        <v>17785.97162</v>
      </c>
      <c r="P14" s="49">
        <v>0</v>
      </c>
      <c r="Q14" s="51">
        <v>0</v>
      </c>
      <c r="R14" s="48">
        <v>8452.760999999999</v>
      </c>
      <c r="S14" s="49">
        <v>8452.760999999999</v>
      </c>
      <c r="T14" s="49">
        <v>0</v>
      </c>
      <c r="U14" s="51">
        <v>0</v>
      </c>
      <c r="V14" s="52">
        <v>0</v>
      </c>
      <c r="W14" s="49">
        <v>0</v>
      </c>
      <c r="X14" s="49">
        <v>0</v>
      </c>
      <c r="Y14" s="53">
        <v>0</v>
      </c>
      <c r="Z14" s="53"/>
      <c r="AA14" s="57"/>
      <c r="AB14" s="57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52">
        <f t="shared" si="0"/>
        <v>39862.47772319561</v>
      </c>
      <c r="AN14" s="49">
        <f t="shared" si="1"/>
        <v>597.586</v>
      </c>
      <c r="AO14" s="51">
        <f t="shared" si="3"/>
        <v>0.014991190566467728</v>
      </c>
    </row>
    <row r="15" spans="1:41" ht="12.75">
      <c r="A15" s="62" t="s">
        <v>27</v>
      </c>
      <c r="B15" s="49">
        <v>617.989</v>
      </c>
      <c r="C15" s="49">
        <v>0</v>
      </c>
      <c r="D15" s="49">
        <v>0</v>
      </c>
      <c r="E15" s="50">
        <v>1245</v>
      </c>
      <c r="F15" s="48">
        <v>3290</v>
      </c>
      <c r="G15" s="49">
        <v>3290</v>
      </c>
      <c r="H15" s="49">
        <v>0</v>
      </c>
      <c r="I15" s="51">
        <v>0</v>
      </c>
      <c r="J15" s="48">
        <v>7174.615</v>
      </c>
      <c r="K15" s="49">
        <v>7174.615</v>
      </c>
      <c r="L15" s="49">
        <v>0</v>
      </c>
      <c r="M15" s="51">
        <v>0</v>
      </c>
      <c r="N15" s="48">
        <v>14283.819000000029</v>
      </c>
      <c r="O15" s="49">
        <v>14283.819000000029</v>
      </c>
      <c r="P15" s="49">
        <v>0</v>
      </c>
      <c r="Q15" s="51">
        <v>0</v>
      </c>
      <c r="R15" s="48">
        <v>12026.007999999973</v>
      </c>
      <c r="S15" s="49">
        <v>12026.007999999973</v>
      </c>
      <c r="T15" s="49">
        <v>0</v>
      </c>
      <c r="U15" s="51">
        <v>0</v>
      </c>
      <c r="V15" s="52">
        <v>0</v>
      </c>
      <c r="W15" s="49">
        <v>0</v>
      </c>
      <c r="X15" s="49">
        <v>0</v>
      </c>
      <c r="Y15" s="53">
        <v>0</v>
      </c>
      <c r="Z15" s="53"/>
      <c r="AA15" s="57"/>
      <c r="AB15" s="57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52">
        <f t="shared" si="0"/>
        <v>38637.431</v>
      </c>
      <c r="AN15" s="49">
        <f t="shared" si="1"/>
        <v>617.989</v>
      </c>
      <c r="AO15" s="51">
        <f t="shared" si="3"/>
        <v>0.015994567547723347</v>
      </c>
    </row>
    <row r="16" spans="1:41" ht="12.75">
      <c r="A16" s="62" t="s">
        <v>28</v>
      </c>
      <c r="B16" s="49">
        <v>558.296</v>
      </c>
      <c r="C16" s="49">
        <v>0</v>
      </c>
      <c r="D16" s="49">
        <v>0</v>
      </c>
      <c r="E16" s="50">
        <v>850</v>
      </c>
      <c r="F16" s="48">
        <v>6040</v>
      </c>
      <c r="G16" s="49">
        <v>6040</v>
      </c>
      <c r="H16" s="49">
        <v>0</v>
      </c>
      <c r="I16" s="51">
        <v>0</v>
      </c>
      <c r="J16" s="48">
        <v>8901.883</v>
      </c>
      <c r="K16" s="49">
        <v>8901.883</v>
      </c>
      <c r="L16" s="49">
        <v>0</v>
      </c>
      <c r="M16" s="51">
        <v>0</v>
      </c>
      <c r="N16" s="48">
        <v>8994.372</v>
      </c>
      <c r="O16" s="49">
        <v>8994.372</v>
      </c>
      <c r="P16" s="49">
        <v>0</v>
      </c>
      <c r="Q16" s="51">
        <v>0</v>
      </c>
      <c r="R16" s="48">
        <v>11636.9</v>
      </c>
      <c r="S16" s="49">
        <v>11636.9</v>
      </c>
      <c r="T16" s="49">
        <v>0</v>
      </c>
      <c r="U16" s="51">
        <v>0</v>
      </c>
      <c r="V16" s="52">
        <v>0</v>
      </c>
      <c r="W16" s="49">
        <v>0</v>
      </c>
      <c r="X16" s="49">
        <v>0</v>
      </c>
      <c r="Y16" s="53">
        <v>0</v>
      </c>
      <c r="Z16" s="53"/>
      <c r="AA16" s="57"/>
      <c r="AB16" s="57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52">
        <f t="shared" si="0"/>
        <v>36981.451</v>
      </c>
      <c r="AN16" s="49">
        <f t="shared" si="1"/>
        <v>558.296</v>
      </c>
      <c r="AO16" s="51">
        <f t="shared" si="3"/>
        <v>0.015096649398640416</v>
      </c>
    </row>
    <row r="17" spans="1:41" ht="12.75">
      <c r="A17" s="62" t="s">
        <v>29</v>
      </c>
      <c r="B17" s="49">
        <v>509.88</v>
      </c>
      <c r="C17" s="49">
        <v>0</v>
      </c>
      <c r="D17" s="49">
        <v>0</v>
      </c>
      <c r="E17" s="50">
        <v>2555</v>
      </c>
      <c r="F17" s="48">
        <v>230</v>
      </c>
      <c r="G17" s="49">
        <v>230</v>
      </c>
      <c r="H17" s="49">
        <v>0</v>
      </c>
      <c r="I17" s="51">
        <v>0</v>
      </c>
      <c r="J17" s="48">
        <v>7379.585</v>
      </c>
      <c r="K17" s="49">
        <v>7379.585</v>
      </c>
      <c r="L17" s="49">
        <v>0</v>
      </c>
      <c r="M17" s="51">
        <v>0</v>
      </c>
      <c r="N17" s="48">
        <v>20255.30001449585</v>
      </c>
      <c r="O17" s="49">
        <v>20255.30001449585</v>
      </c>
      <c r="P17" s="49">
        <v>0</v>
      </c>
      <c r="Q17" s="51">
        <v>0</v>
      </c>
      <c r="R17" s="48">
        <v>7812.191999999982</v>
      </c>
      <c r="S17" s="49">
        <v>7812.191999999982</v>
      </c>
      <c r="T17" s="49">
        <v>0</v>
      </c>
      <c r="U17" s="51">
        <v>0</v>
      </c>
      <c r="V17" s="52">
        <v>0</v>
      </c>
      <c r="W17" s="49">
        <v>0</v>
      </c>
      <c r="X17" s="49">
        <v>0</v>
      </c>
      <c r="Y17" s="53">
        <v>0</v>
      </c>
      <c r="Z17" s="53"/>
      <c r="AA17" s="57"/>
      <c r="AB17" s="57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52">
        <f t="shared" si="0"/>
        <v>38741.957014495834</v>
      </c>
      <c r="AN17" s="49">
        <f t="shared" si="1"/>
        <v>509.88</v>
      </c>
      <c r="AO17" s="51">
        <f t="shared" si="3"/>
        <v>0.013160925242088865</v>
      </c>
    </row>
    <row r="18" spans="1:41" ht="12.75">
      <c r="A18" s="62" t="s">
        <v>30</v>
      </c>
      <c r="B18" s="49">
        <v>469.675</v>
      </c>
      <c r="C18" s="49">
        <v>0</v>
      </c>
      <c r="D18" s="49">
        <v>0</v>
      </c>
      <c r="E18" s="50">
        <v>2237</v>
      </c>
      <c r="F18" s="48">
        <v>49.932</v>
      </c>
      <c r="G18" s="49">
        <v>49.932</v>
      </c>
      <c r="H18" s="49">
        <v>0</v>
      </c>
      <c r="I18" s="51">
        <v>0</v>
      </c>
      <c r="J18" s="48">
        <v>1610.992</v>
      </c>
      <c r="K18" s="49">
        <v>1610.992</v>
      </c>
      <c r="L18" s="49">
        <v>0</v>
      </c>
      <c r="M18" s="51">
        <v>0</v>
      </c>
      <c r="N18" s="48">
        <v>17954.664</v>
      </c>
      <c r="O18" s="49">
        <v>17954.664</v>
      </c>
      <c r="P18" s="49">
        <v>0</v>
      </c>
      <c r="Q18" s="51">
        <v>0</v>
      </c>
      <c r="R18" s="48">
        <v>13579.239000000001</v>
      </c>
      <c r="S18" s="49">
        <v>13579.239000000001</v>
      </c>
      <c r="T18" s="49">
        <v>0</v>
      </c>
      <c r="U18" s="51">
        <v>0</v>
      </c>
      <c r="V18" s="52">
        <v>0</v>
      </c>
      <c r="W18" s="49">
        <v>0</v>
      </c>
      <c r="X18" s="49">
        <v>0</v>
      </c>
      <c r="Y18" s="53">
        <v>0</v>
      </c>
      <c r="Z18" s="53"/>
      <c r="AA18" s="57"/>
      <c r="AB18" s="57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52">
        <f t="shared" si="0"/>
        <v>35901.502</v>
      </c>
      <c r="AN18" s="49">
        <f t="shared" si="1"/>
        <v>469.675</v>
      </c>
      <c r="AO18" s="51">
        <f aca="true" t="shared" si="4" ref="AO18:AO23">AN18/AM18</f>
        <v>0.01308232173684544</v>
      </c>
    </row>
    <row r="19" spans="1:41" ht="12.75">
      <c r="A19" s="62" t="s">
        <v>31</v>
      </c>
      <c r="B19" s="49">
        <v>580.811</v>
      </c>
      <c r="C19" s="49">
        <v>0</v>
      </c>
      <c r="D19" s="49">
        <v>0</v>
      </c>
      <c r="E19" s="50">
        <v>1236.9438884584004</v>
      </c>
      <c r="F19" s="48">
        <v>4369.091928477834</v>
      </c>
      <c r="G19" s="49">
        <v>1610.461371060298</v>
      </c>
      <c r="H19" s="49">
        <v>2758.630557417533</v>
      </c>
      <c r="I19" s="51">
        <v>0.6313967759379748</v>
      </c>
      <c r="J19" s="48">
        <v>4171.260313911</v>
      </c>
      <c r="K19" s="49">
        <v>1922.7862049928042</v>
      </c>
      <c r="L19" s="49">
        <v>2248.474108918194</v>
      </c>
      <c r="M19" s="51">
        <v>0.5390395083758296</v>
      </c>
      <c r="N19" s="48">
        <v>13592.051570891925</v>
      </c>
      <c r="O19" s="49">
        <v>13592.051570891925</v>
      </c>
      <c r="P19" s="49">
        <v>0</v>
      </c>
      <c r="Q19" s="51">
        <v>0</v>
      </c>
      <c r="R19" s="48">
        <v>12424.57090209767</v>
      </c>
      <c r="S19" s="49">
        <v>12424.57090209767</v>
      </c>
      <c r="T19" s="49">
        <v>0</v>
      </c>
      <c r="U19" s="51">
        <v>0</v>
      </c>
      <c r="V19" s="52">
        <v>0</v>
      </c>
      <c r="W19" s="49">
        <v>0</v>
      </c>
      <c r="X19" s="49">
        <v>0</v>
      </c>
      <c r="Y19" s="53">
        <v>0</v>
      </c>
      <c r="Z19" s="53"/>
      <c r="AA19" s="57"/>
      <c r="AB19" s="57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52">
        <f t="shared" si="0"/>
        <v>36374.72960383683</v>
      </c>
      <c r="AN19" s="49">
        <f t="shared" si="1"/>
        <v>5587.915666335727</v>
      </c>
      <c r="AO19" s="51">
        <f t="shared" si="4"/>
        <v>0.15362081662721996</v>
      </c>
    </row>
    <row r="20" spans="1:41" ht="12.75">
      <c r="A20" s="62" t="s">
        <v>33</v>
      </c>
      <c r="B20" s="49">
        <v>597.183</v>
      </c>
      <c r="C20" s="49">
        <v>0</v>
      </c>
      <c r="D20" s="49">
        <v>0</v>
      </c>
      <c r="E20" s="50">
        <v>637.7498023023882</v>
      </c>
      <c r="F20" s="48">
        <v>10907.691507160647</v>
      </c>
      <c r="G20" s="49">
        <v>1761.0295770392227</v>
      </c>
      <c r="H20" s="49">
        <v>9146.661930121421</v>
      </c>
      <c r="I20" s="51">
        <f>H20/F20</f>
        <v>0.8385515784083964</v>
      </c>
      <c r="J20" s="48">
        <v>7973.406796128334</v>
      </c>
      <c r="K20" s="49">
        <v>4323.506084906745</v>
      </c>
      <c r="L20" s="49">
        <v>3649.9007112215927</v>
      </c>
      <c r="M20" s="51">
        <f>L20/J20</f>
        <v>0.4577592495335725</v>
      </c>
      <c r="N20" s="48">
        <v>6848.350886059067</v>
      </c>
      <c r="O20" s="49">
        <v>6848.350886059067</v>
      </c>
      <c r="P20" s="49">
        <v>0</v>
      </c>
      <c r="Q20" s="51">
        <v>0</v>
      </c>
      <c r="R20" s="48">
        <v>8292.622000000032</v>
      </c>
      <c r="S20" s="49">
        <v>8292.622000000032</v>
      </c>
      <c r="T20" s="49">
        <v>0</v>
      </c>
      <c r="U20" s="51">
        <v>0</v>
      </c>
      <c r="V20" s="52">
        <v>0</v>
      </c>
      <c r="W20" s="49">
        <v>0</v>
      </c>
      <c r="X20" s="49">
        <v>0</v>
      </c>
      <c r="Y20" s="53">
        <v>0</v>
      </c>
      <c r="Z20" s="53"/>
      <c r="AA20" s="57"/>
      <c r="AB20" s="57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52">
        <f t="shared" si="0"/>
        <v>35257.00399165047</v>
      </c>
      <c r="AN20" s="49">
        <f t="shared" si="1"/>
        <v>13393.745641343014</v>
      </c>
      <c r="AO20" s="51">
        <f t="shared" si="4"/>
        <v>0.37988893340213786</v>
      </c>
    </row>
    <row r="21" spans="1:41" ht="12.75">
      <c r="A21" s="62" t="s">
        <v>32</v>
      </c>
      <c r="B21" s="49">
        <v>557.817</v>
      </c>
      <c r="C21" s="49">
        <v>0</v>
      </c>
      <c r="D21" s="49">
        <v>0</v>
      </c>
      <c r="E21" s="50">
        <v>1735</v>
      </c>
      <c r="F21" s="48">
        <v>10510</v>
      </c>
      <c r="G21" s="49">
        <v>3342.0804123808775</v>
      </c>
      <c r="H21" s="49">
        <v>7167.9195876191225</v>
      </c>
      <c r="I21" s="51">
        <f>H21/F21</f>
        <v>0.6820094755108584</v>
      </c>
      <c r="J21" s="48">
        <v>7984.125</v>
      </c>
      <c r="K21" s="49">
        <f>J21-L21</f>
        <v>2192.7394130645735</v>
      </c>
      <c r="L21" s="49">
        <v>5791.3855869354265</v>
      </c>
      <c r="M21" s="51">
        <f>L21/J21</f>
        <v>0.7253625897559753</v>
      </c>
      <c r="N21" s="48">
        <v>585.0924131944446</v>
      </c>
      <c r="O21" s="49">
        <v>585.0924131944446</v>
      </c>
      <c r="P21" s="49">
        <v>0</v>
      </c>
      <c r="Q21" s="51">
        <v>0</v>
      </c>
      <c r="R21" s="48">
        <v>10267.05599999998</v>
      </c>
      <c r="S21" s="49">
        <v>10267.05599999998</v>
      </c>
      <c r="T21" s="49">
        <v>0</v>
      </c>
      <c r="U21" s="51">
        <v>0</v>
      </c>
      <c r="V21" s="52">
        <v>0</v>
      </c>
      <c r="W21" s="49">
        <v>0</v>
      </c>
      <c r="X21" s="49">
        <v>0</v>
      </c>
      <c r="Y21" s="53">
        <v>0</v>
      </c>
      <c r="Z21" s="53"/>
      <c r="AA21" s="57"/>
      <c r="AB21" s="57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52">
        <f t="shared" si="0"/>
        <v>31639.090413194426</v>
      </c>
      <c r="AN21" s="49">
        <f t="shared" si="1"/>
        <v>13517.122174554548</v>
      </c>
      <c r="AO21" s="51">
        <f t="shared" si="4"/>
        <v>0.4272285327430751</v>
      </c>
    </row>
    <row r="22" spans="1:41" ht="12.75">
      <c r="A22" s="62" t="s">
        <v>34</v>
      </c>
      <c r="B22" s="49">
        <v>621.425</v>
      </c>
      <c r="C22" s="49">
        <v>0</v>
      </c>
      <c r="D22" s="49">
        <v>0</v>
      </c>
      <c r="E22" s="50">
        <v>1807</v>
      </c>
      <c r="F22" s="48">
        <v>3930</v>
      </c>
      <c r="G22" s="49">
        <v>3491.3347234128682</v>
      </c>
      <c r="H22" s="49">
        <v>438.6652765871319</v>
      </c>
      <c r="I22" s="51">
        <f>H22/F22</f>
        <v>0.11161966325372313</v>
      </c>
      <c r="J22" s="48">
        <v>0</v>
      </c>
      <c r="K22" s="49">
        <v>0</v>
      </c>
      <c r="L22" s="49">
        <v>0</v>
      </c>
      <c r="M22" s="51">
        <v>0</v>
      </c>
      <c r="N22" s="48">
        <v>15526.498293346962</v>
      </c>
      <c r="O22" s="49">
        <v>15526.498293346962</v>
      </c>
      <c r="P22" s="49">
        <v>0</v>
      </c>
      <c r="Q22" s="51">
        <v>0</v>
      </c>
      <c r="R22" s="48">
        <v>13501.63</v>
      </c>
      <c r="S22" s="49">
        <v>13501.63</v>
      </c>
      <c r="T22" s="49">
        <v>0</v>
      </c>
      <c r="U22" s="51">
        <v>0</v>
      </c>
      <c r="V22" s="52">
        <v>0</v>
      </c>
      <c r="W22" s="49">
        <v>0</v>
      </c>
      <c r="X22" s="49">
        <v>0</v>
      </c>
      <c r="Y22" s="53">
        <v>0</v>
      </c>
      <c r="Z22" s="53"/>
      <c r="AA22" s="57"/>
      <c r="AB22" s="57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52">
        <f t="shared" si="0"/>
        <v>35386.55329334696</v>
      </c>
      <c r="AN22" s="49">
        <f t="shared" si="1"/>
        <v>1060.090276587132</v>
      </c>
      <c r="AO22" s="51">
        <f t="shared" si="4"/>
        <v>0.02995743235570897</v>
      </c>
    </row>
    <row r="23" spans="1:41" ht="12.75">
      <c r="A23" s="62" t="s">
        <v>35</v>
      </c>
      <c r="B23" s="49">
        <v>582.621</v>
      </c>
      <c r="C23" s="49">
        <v>0</v>
      </c>
      <c r="D23" s="49">
        <v>0</v>
      </c>
      <c r="E23" s="50">
        <v>1214.5374000000345</v>
      </c>
      <c r="F23" s="48">
        <v>10304.97389507782</v>
      </c>
      <c r="G23" s="49">
        <v>788.7073067803303</v>
      </c>
      <c r="H23" s="49">
        <v>9516.266588297489</v>
      </c>
      <c r="I23" s="51">
        <f>H23/F23</f>
        <v>0.9234634347635702</v>
      </c>
      <c r="J23" s="48">
        <v>3546.01979661426</v>
      </c>
      <c r="K23" s="49">
        <v>3543.1160171458614</v>
      </c>
      <c r="L23" s="49">
        <v>2.903779468398752</v>
      </c>
      <c r="M23" s="51">
        <v>0</v>
      </c>
      <c r="N23" s="48">
        <v>8947.751</v>
      </c>
      <c r="O23" s="49">
        <v>8947.751</v>
      </c>
      <c r="P23" s="49">
        <v>0</v>
      </c>
      <c r="Q23" s="51">
        <v>0</v>
      </c>
      <c r="R23" s="48">
        <v>10007.119000000006</v>
      </c>
      <c r="S23" s="49">
        <v>10007.119000000006</v>
      </c>
      <c r="T23" s="49">
        <v>0</v>
      </c>
      <c r="U23" s="51">
        <v>0</v>
      </c>
      <c r="V23" s="52">
        <v>401.86427000000003</v>
      </c>
      <c r="W23" s="49">
        <v>401.86427000000003</v>
      </c>
      <c r="X23" s="49">
        <v>0</v>
      </c>
      <c r="Y23" s="53">
        <v>0</v>
      </c>
      <c r="Z23" s="53"/>
      <c r="AA23" s="57"/>
      <c r="AB23" s="57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52">
        <f t="shared" si="0"/>
        <v>35004.88636169212</v>
      </c>
      <c r="AN23" s="49">
        <f t="shared" si="1"/>
        <v>10101.791367765887</v>
      </c>
      <c r="AO23" s="51">
        <f t="shared" si="4"/>
        <v>0.2885823214332975</v>
      </c>
    </row>
    <row r="24" spans="1:41" ht="12.75">
      <c r="A24" s="62" t="s">
        <v>37</v>
      </c>
      <c r="B24" s="49">
        <v>616.074</v>
      </c>
      <c r="C24" s="49">
        <v>0</v>
      </c>
      <c r="D24" s="49">
        <v>0</v>
      </c>
      <c r="E24" s="50">
        <v>57</v>
      </c>
      <c r="F24" s="48">
        <v>7170</v>
      </c>
      <c r="G24" s="49">
        <v>5812.279908387355</v>
      </c>
      <c r="H24" s="49">
        <v>1357.7200916126449</v>
      </c>
      <c r="I24" s="51">
        <v>0.1893612401133396</v>
      </c>
      <c r="J24" s="48">
        <v>4018.80725</v>
      </c>
      <c r="K24" s="49">
        <v>4018.80725</v>
      </c>
      <c r="L24" s="49">
        <v>0</v>
      </c>
      <c r="M24" s="51">
        <v>0</v>
      </c>
      <c r="N24" s="48">
        <v>0</v>
      </c>
      <c r="O24" s="49">
        <v>0</v>
      </c>
      <c r="P24" s="49">
        <v>0</v>
      </c>
      <c r="Q24" s="51">
        <v>0</v>
      </c>
      <c r="R24" s="48">
        <v>8815.662000000011</v>
      </c>
      <c r="S24" s="49">
        <v>8815.662000000011</v>
      </c>
      <c r="T24" s="49">
        <v>0</v>
      </c>
      <c r="U24" s="51">
        <v>0</v>
      </c>
      <c r="V24" s="52">
        <v>16999.153</v>
      </c>
      <c r="W24" s="49">
        <v>16999.153</v>
      </c>
      <c r="X24" s="49">
        <v>0</v>
      </c>
      <c r="Y24" s="53">
        <v>0</v>
      </c>
      <c r="Z24" s="53"/>
      <c r="AA24" s="57"/>
      <c r="AB24" s="57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52">
        <f t="shared" si="0"/>
        <v>37676.69625000001</v>
      </c>
      <c r="AN24" s="49">
        <f t="shared" si="1"/>
        <v>1973.794091612645</v>
      </c>
      <c r="AO24" s="51">
        <f aca="true" t="shared" si="5" ref="AO24:AO29">AN24/AM24</f>
        <v>0.05238766367718997</v>
      </c>
    </row>
    <row r="25" spans="1:41" ht="12.75">
      <c r="A25" s="62" t="s">
        <v>38</v>
      </c>
      <c r="B25" s="49">
        <v>653.344</v>
      </c>
      <c r="C25" s="49">
        <v>0</v>
      </c>
      <c r="D25" s="49">
        <v>0</v>
      </c>
      <c r="E25" s="50">
        <v>587.8534468962895</v>
      </c>
      <c r="F25" s="48">
        <v>2430</v>
      </c>
      <c r="G25" s="49">
        <v>2430</v>
      </c>
      <c r="H25" s="49">
        <v>0</v>
      </c>
      <c r="I25" s="51">
        <v>0</v>
      </c>
      <c r="J25" s="48">
        <v>8200.5345</v>
      </c>
      <c r="K25" s="49">
        <v>8200.5345</v>
      </c>
      <c r="L25" s="49">
        <v>0</v>
      </c>
      <c r="M25" s="51">
        <v>0</v>
      </c>
      <c r="N25" s="48">
        <v>0</v>
      </c>
      <c r="O25" s="49">
        <v>0</v>
      </c>
      <c r="P25" s="49">
        <v>0</v>
      </c>
      <c r="Q25" s="51">
        <v>0</v>
      </c>
      <c r="R25" s="48">
        <v>10834.516999999993</v>
      </c>
      <c r="S25" s="49">
        <v>10834.516999999993</v>
      </c>
      <c r="T25" s="49">
        <v>0</v>
      </c>
      <c r="U25" s="51">
        <v>0</v>
      </c>
      <c r="V25" s="52">
        <v>15858.89</v>
      </c>
      <c r="W25" s="49">
        <v>15858.89</v>
      </c>
      <c r="X25" s="49">
        <v>0</v>
      </c>
      <c r="Y25" s="53">
        <v>0</v>
      </c>
      <c r="Z25" s="53"/>
      <c r="AA25" s="57"/>
      <c r="AB25" s="57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52">
        <f t="shared" si="0"/>
        <v>38565.13894689628</v>
      </c>
      <c r="AN25" s="49">
        <f t="shared" si="1"/>
        <v>653.344</v>
      </c>
      <c r="AO25" s="51">
        <f t="shared" si="5"/>
        <v>0.01694131067178694</v>
      </c>
    </row>
    <row r="26" spans="1:41" ht="12.75">
      <c r="A26" s="62" t="s">
        <v>39</v>
      </c>
      <c r="B26" s="49">
        <v>612.377</v>
      </c>
      <c r="C26" s="49">
        <v>0</v>
      </c>
      <c r="D26" s="49">
        <v>0</v>
      </c>
      <c r="E26" s="50">
        <v>1176</v>
      </c>
      <c r="F26" s="48">
        <v>3710</v>
      </c>
      <c r="G26" s="49">
        <v>3710</v>
      </c>
      <c r="H26" s="49">
        <v>0</v>
      </c>
      <c r="I26" s="51">
        <v>0</v>
      </c>
      <c r="J26" s="48">
        <v>7899.060594941235</v>
      </c>
      <c r="K26" s="49">
        <v>7899.060594941235</v>
      </c>
      <c r="L26" s="49">
        <v>0</v>
      </c>
      <c r="M26" s="51">
        <v>0</v>
      </c>
      <c r="N26" s="48">
        <v>0</v>
      </c>
      <c r="O26" s="49">
        <v>0</v>
      </c>
      <c r="P26" s="49">
        <v>0</v>
      </c>
      <c r="Q26" s="51">
        <v>0</v>
      </c>
      <c r="R26" s="48">
        <v>11820.95</v>
      </c>
      <c r="S26" s="49">
        <v>11820.95</v>
      </c>
      <c r="T26" s="49">
        <v>0</v>
      </c>
      <c r="U26" s="51">
        <v>0</v>
      </c>
      <c r="V26" s="52">
        <v>14204.557</v>
      </c>
      <c r="W26" s="49">
        <v>14204.557</v>
      </c>
      <c r="X26" s="49">
        <v>0</v>
      </c>
      <c r="Y26" s="53">
        <v>0</v>
      </c>
      <c r="Z26" s="53"/>
      <c r="AA26" s="57"/>
      <c r="AB26" s="57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52">
        <f aca="true" t="shared" si="6" ref="AM26:AM31">B26+C26+D26+E26+F26+J26+V26+N26+R26</f>
        <v>39422.94459494123</v>
      </c>
      <c r="AN26" s="49">
        <f aca="true" t="shared" si="7" ref="AN26:AN31">B26+H26+L26+X26+P26+T26</f>
        <v>612.377</v>
      </c>
      <c r="AO26" s="51">
        <f t="shared" si="5"/>
        <v>0.015533517505908994</v>
      </c>
    </row>
    <row r="27" spans="1:41" ht="12.75">
      <c r="A27" s="62" t="s">
        <v>40</v>
      </c>
      <c r="B27" s="49">
        <v>643.743</v>
      </c>
      <c r="C27" s="49">
        <v>0</v>
      </c>
      <c r="D27" s="49">
        <v>0</v>
      </c>
      <c r="E27" s="50">
        <v>845</v>
      </c>
      <c r="F27" s="48">
        <v>7580.444529472623</v>
      </c>
      <c r="G27" s="49">
        <v>7580.444529472623</v>
      </c>
      <c r="H27" s="49">
        <v>0</v>
      </c>
      <c r="I27" s="51">
        <v>0</v>
      </c>
      <c r="J27" s="48">
        <v>9580.352962911611</v>
      </c>
      <c r="K27" s="49">
        <v>9580.352962911611</v>
      </c>
      <c r="L27" s="49">
        <v>0</v>
      </c>
      <c r="M27" s="51">
        <v>0</v>
      </c>
      <c r="N27" s="48">
        <v>0</v>
      </c>
      <c r="O27" s="49">
        <v>0</v>
      </c>
      <c r="P27" s="49">
        <v>0</v>
      </c>
      <c r="Q27" s="51">
        <v>0</v>
      </c>
      <c r="R27" s="48">
        <v>10507.1</v>
      </c>
      <c r="S27" s="49">
        <v>10507.1</v>
      </c>
      <c r="T27" s="49">
        <v>0</v>
      </c>
      <c r="U27" s="51">
        <v>0</v>
      </c>
      <c r="V27" s="52">
        <v>9739.349000000002</v>
      </c>
      <c r="W27" s="49">
        <v>9739.349000000002</v>
      </c>
      <c r="X27" s="49">
        <v>0</v>
      </c>
      <c r="Y27" s="53">
        <v>0</v>
      </c>
      <c r="Z27" s="53"/>
      <c r="AA27" s="57"/>
      <c r="AB27" s="57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52">
        <f t="shared" si="6"/>
        <v>38895.98949238424</v>
      </c>
      <c r="AN27" s="49">
        <f t="shared" si="7"/>
        <v>643.743</v>
      </c>
      <c r="AO27" s="51">
        <f t="shared" si="5"/>
        <v>0.016550369547123713</v>
      </c>
    </row>
    <row r="28" spans="1:41" ht="12.75">
      <c r="A28" s="62" t="s">
        <v>41</v>
      </c>
      <c r="B28" s="49">
        <v>34.60983870967742</v>
      </c>
      <c r="C28" s="49">
        <v>0</v>
      </c>
      <c r="D28" s="49">
        <v>0</v>
      </c>
      <c r="E28" s="50">
        <v>909</v>
      </c>
      <c r="F28" s="48">
        <v>2020</v>
      </c>
      <c r="G28" s="49">
        <v>2020</v>
      </c>
      <c r="H28" s="49">
        <v>0</v>
      </c>
      <c r="I28" s="51">
        <v>0</v>
      </c>
      <c r="J28" s="48">
        <v>1888.032</v>
      </c>
      <c r="K28" s="49">
        <v>1888.032</v>
      </c>
      <c r="L28" s="49">
        <v>0</v>
      </c>
      <c r="M28" s="51">
        <v>0</v>
      </c>
      <c r="N28" s="48">
        <v>0</v>
      </c>
      <c r="O28" s="49">
        <v>0</v>
      </c>
      <c r="P28" s="49">
        <v>0</v>
      </c>
      <c r="Q28" s="51">
        <v>0</v>
      </c>
      <c r="R28" s="48">
        <v>3566.662000000011</v>
      </c>
      <c r="S28" s="49">
        <v>3566.662000000011</v>
      </c>
      <c r="T28" s="49">
        <v>0</v>
      </c>
      <c r="U28" s="51">
        <v>0</v>
      </c>
      <c r="V28" s="52">
        <v>1222.1509999999982</v>
      </c>
      <c r="W28" s="49">
        <v>1222.1509999999982</v>
      </c>
      <c r="X28" s="49">
        <v>0</v>
      </c>
      <c r="Y28" s="53">
        <v>0</v>
      </c>
      <c r="Z28" s="53"/>
      <c r="AA28" s="57"/>
      <c r="AB28" s="57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52">
        <f t="shared" si="6"/>
        <v>9640.454838709687</v>
      </c>
      <c r="AN28" s="49">
        <f t="shared" si="7"/>
        <v>34.60983870967742</v>
      </c>
      <c r="AO28" s="51">
        <f t="shared" si="5"/>
        <v>0.003590062843374071</v>
      </c>
    </row>
    <row r="29" spans="1:41" ht="12.75">
      <c r="A29" s="62" t="s">
        <v>42</v>
      </c>
      <c r="B29" s="49">
        <v>0</v>
      </c>
      <c r="C29" s="49">
        <v>0</v>
      </c>
      <c r="D29" s="49">
        <v>0</v>
      </c>
      <c r="E29" s="50">
        <v>5</v>
      </c>
      <c r="F29" s="48">
        <v>100</v>
      </c>
      <c r="G29" s="49">
        <v>100</v>
      </c>
      <c r="H29" s="49">
        <v>0</v>
      </c>
      <c r="I29" s="51">
        <v>0</v>
      </c>
      <c r="J29" s="48">
        <v>0</v>
      </c>
      <c r="K29" s="49">
        <v>0</v>
      </c>
      <c r="L29" s="49">
        <v>0</v>
      </c>
      <c r="M29" s="51">
        <v>0</v>
      </c>
      <c r="N29" s="48">
        <v>0</v>
      </c>
      <c r="O29" s="49">
        <v>0</v>
      </c>
      <c r="P29" s="49">
        <v>0</v>
      </c>
      <c r="Q29" s="51">
        <v>0</v>
      </c>
      <c r="R29" s="48">
        <v>3306.3399999999674</v>
      </c>
      <c r="S29" s="49">
        <v>3306.3399999999674</v>
      </c>
      <c r="T29" s="49">
        <v>0</v>
      </c>
      <c r="U29" s="51">
        <v>0</v>
      </c>
      <c r="V29" s="52">
        <v>4032.4059999999877</v>
      </c>
      <c r="W29" s="49">
        <v>4032.4059999999877</v>
      </c>
      <c r="X29" s="49">
        <v>0</v>
      </c>
      <c r="Y29" s="53">
        <v>0</v>
      </c>
      <c r="Z29" s="53"/>
      <c r="AA29" s="57"/>
      <c r="AB29" s="57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52">
        <f t="shared" si="6"/>
        <v>7443.7459999999555</v>
      </c>
      <c r="AN29" s="49">
        <f t="shared" si="7"/>
        <v>0</v>
      </c>
      <c r="AO29" s="51">
        <f t="shared" si="5"/>
        <v>0</v>
      </c>
    </row>
    <row r="30" spans="1:41" ht="12.75">
      <c r="A30" s="62" t="s">
        <v>43</v>
      </c>
      <c r="B30" s="49">
        <v>0</v>
      </c>
      <c r="C30" s="49">
        <v>0</v>
      </c>
      <c r="D30" s="49">
        <v>0</v>
      </c>
      <c r="E30" s="50">
        <v>0</v>
      </c>
      <c r="F30" s="48">
        <v>3700</v>
      </c>
      <c r="G30" s="49">
        <v>3700</v>
      </c>
      <c r="H30" s="49">
        <v>0</v>
      </c>
      <c r="I30" s="51">
        <v>0</v>
      </c>
      <c r="J30" s="48">
        <v>0</v>
      </c>
      <c r="K30" s="49">
        <v>0</v>
      </c>
      <c r="L30" s="49">
        <v>0</v>
      </c>
      <c r="M30" s="51">
        <v>0</v>
      </c>
      <c r="N30" s="48">
        <v>0</v>
      </c>
      <c r="O30" s="49">
        <v>0</v>
      </c>
      <c r="P30" s="49">
        <v>0</v>
      </c>
      <c r="Q30" s="51">
        <v>0</v>
      </c>
      <c r="R30" s="48">
        <v>3271.3790000000154</v>
      </c>
      <c r="S30" s="49">
        <v>3271.3790000000154</v>
      </c>
      <c r="T30" s="49">
        <v>0</v>
      </c>
      <c r="U30" s="51">
        <v>0</v>
      </c>
      <c r="V30" s="52">
        <v>5770.35700000002</v>
      </c>
      <c r="W30" s="49">
        <v>5770.35700000002</v>
      </c>
      <c r="X30" s="49">
        <v>0</v>
      </c>
      <c r="Y30" s="53">
        <v>0</v>
      </c>
      <c r="Z30" s="53"/>
      <c r="AA30" s="57"/>
      <c r="AB30" s="57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52">
        <f t="shared" si="6"/>
        <v>12741.736000000035</v>
      </c>
      <c r="AN30" s="49">
        <f t="shared" si="7"/>
        <v>0</v>
      </c>
      <c r="AO30" s="51">
        <f aca="true" t="shared" si="8" ref="AO30:AO35">AN30/AM30</f>
        <v>0</v>
      </c>
    </row>
    <row r="31" spans="1:41" ht="12.75">
      <c r="A31" s="62" t="s">
        <v>44</v>
      </c>
      <c r="B31" s="49">
        <v>0</v>
      </c>
      <c r="C31" s="49">
        <v>0</v>
      </c>
      <c r="D31" s="49">
        <v>0</v>
      </c>
      <c r="E31" s="50">
        <v>314</v>
      </c>
      <c r="F31" s="48">
        <v>7060</v>
      </c>
      <c r="G31" s="49">
        <v>7060</v>
      </c>
      <c r="H31" s="49">
        <v>0</v>
      </c>
      <c r="I31" s="51">
        <v>0</v>
      </c>
      <c r="J31" s="48">
        <v>0</v>
      </c>
      <c r="K31" s="49">
        <v>0</v>
      </c>
      <c r="L31" s="49">
        <v>0</v>
      </c>
      <c r="M31" s="51">
        <v>0</v>
      </c>
      <c r="N31" s="48">
        <v>0</v>
      </c>
      <c r="O31" s="49">
        <v>0</v>
      </c>
      <c r="P31" s="49">
        <v>0</v>
      </c>
      <c r="Q31" s="51">
        <v>0</v>
      </c>
      <c r="R31" s="48">
        <v>5505.845000000029</v>
      </c>
      <c r="S31" s="49">
        <v>5505.845000000029</v>
      </c>
      <c r="T31" s="49">
        <v>0</v>
      </c>
      <c r="U31" s="51">
        <v>0</v>
      </c>
      <c r="V31" s="52">
        <v>9170.27196930969</v>
      </c>
      <c r="W31" s="49">
        <v>9170.27196930969</v>
      </c>
      <c r="X31" s="49">
        <v>0</v>
      </c>
      <c r="Y31" s="53">
        <v>0</v>
      </c>
      <c r="Z31" s="53"/>
      <c r="AA31" s="57"/>
      <c r="AB31" s="57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52">
        <f t="shared" si="6"/>
        <v>22050.116969309718</v>
      </c>
      <c r="AN31" s="49">
        <f t="shared" si="7"/>
        <v>0</v>
      </c>
      <c r="AO31" s="51">
        <f t="shared" si="8"/>
        <v>0</v>
      </c>
    </row>
    <row r="32" spans="1:41" ht="12.75">
      <c r="A32" s="62" t="s">
        <v>45</v>
      </c>
      <c r="B32" s="49">
        <v>0</v>
      </c>
      <c r="C32" s="49">
        <v>0</v>
      </c>
      <c r="D32" s="49">
        <v>0</v>
      </c>
      <c r="E32" s="50">
        <v>2434.38</v>
      </c>
      <c r="F32" s="48">
        <v>3580</v>
      </c>
      <c r="G32" s="49">
        <v>3580</v>
      </c>
      <c r="H32" s="49">
        <v>0</v>
      </c>
      <c r="I32" s="51">
        <v>0</v>
      </c>
      <c r="J32" s="48">
        <v>0</v>
      </c>
      <c r="K32" s="49">
        <v>0</v>
      </c>
      <c r="L32" s="49">
        <v>0</v>
      </c>
      <c r="M32" s="51">
        <v>0</v>
      </c>
      <c r="N32" s="48">
        <v>0</v>
      </c>
      <c r="O32" s="49">
        <v>0</v>
      </c>
      <c r="P32" s="49">
        <v>0</v>
      </c>
      <c r="Q32" s="51">
        <v>0</v>
      </c>
      <c r="R32" s="48">
        <v>9768.927000000027</v>
      </c>
      <c r="S32" s="49">
        <v>9768.927000000027</v>
      </c>
      <c r="T32" s="49">
        <v>0</v>
      </c>
      <c r="U32" s="51">
        <v>0</v>
      </c>
      <c r="V32" s="52">
        <v>10032.312</v>
      </c>
      <c r="W32" s="49">
        <v>10032.312</v>
      </c>
      <c r="X32" s="49">
        <v>0</v>
      </c>
      <c r="Y32" s="53">
        <v>0</v>
      </c>
      <c r="Z32" s="53"/>
      <c r="AA32" s="57"/>
      <c r="AB32" s="57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52">
        <f>B32+C32+D32+E32+F32+J32+V32+N32+R32</f>
        <v>25815.619000000028</v>
      </c>
      <c r="AN32" s="49">
        <f>B32+H32+L32+X32+P32+T32</f>
        <v>0</v>
      </c>
      <c r="AO32" s="51">
        <f t="shared" si="8"/>
        <v>0</v>
      </c>
    </row>
    <row r="33" spans="1:41" ht="12.75">
      <c r="A33" s="62" t="s">
        <v>46</v>
      </c>
      <c r="B33" s="49">
        <v>0</v>
      </c>
      <c r="C33" s="49">
        <v>0</v>
      </c>
      <c r="D33" s="49">
        <v>0</v>
      </c>
      <c r="E33" s="50">
        <v>1160</v>
      </c>
      <c r="F33" s="48">
        <v>5100</v>
      </c>
      <c r="G33" s="49">
        <v>5100</v>
      </c>
      <c r="H33" s="49">
        <v>0</v>
      </c>
      <c r="I33" s="51">
        <v>0</v>
      </c>
      <c r="J33" s="48">
        <v>0</v>
      </c>
      <c r="K33" s="49">
        <v>0</v>
      </c>
      <c r="L33" s="49">
        <v>0</v>
      </c>
      <c r="M33" s="51">
        <v>0</v>
      </c>
      <c r="N33" s="48">
        <v>0</v>
      </c>
      <c r="O33" s="49">
        <v>0</v>
      </c>
      <c r="P33" s="49">
        <v>0</v>
      </c>
      <c r="Q33" s="51">
        <v>0</v>
      </c>
      <c r="R33" s="48">
        <v>8590.742999999899</v>
      </c>
      <c r="S33" s="49">
        <v>8590.742999999899</v>
      </c>
      <c r="T33" s="49">
        <v>0</v>
      </c>
      <c r="U33" s="51">
        <v>0</v>
      </c>
      <c r="V33" s="52">
        <v>8410.929000000004</v>
      </c>
      <c r="W33" s="49">
        <v>8410.929000000004</v>
      </c>
      <c r="X33" s="49">
        <v>0</v>
      </c>
      <c r="Y33" s="53">
        <v>0</v>
      </c>
      <c r="Z33" s="53"/>
      <c r="AA33" s="57"/>
      <c r="AB33" s="57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52">
        <f>B33+C33+D33+E33+F33+J33+V33+N33+R33</f>
        <v>23261.671999999904</v>
      </c>
      <c r="AN33" s="49">
        <f>B33+H33+L33+X33+P33+T33</f>
        <v>0</v>
      </c>
      <c r="AO33" s="51">
        <f t="shared" si="8"/>
        <v>0</v>
      </c>
    </row>
    <row r="34" spans="1:41" ht="12.75">
      <c r="A34" s="62" t="s">
        <v>47</v>
      </c>
      <c r="B34" s="49">
        <v>0</v>
      </c>
      <c r="C34" s="49">
        <v>0</v>
      </c>
      <c r="D34" s="49">
        <v>0</v>
      </c>
      <c r="E34" s="50">
        <v>1943.3424000000282</v>
      </c>
      <c r="F34" s="48">
        <v>5605.048599999998</v>
      </c>
      <c r="G34" s="49">
        <v>5605.048599999998</v>
      </c>
      <c r="H34" s="49">
        <v>0</v>
      </c>
      <c r="I34" s="51">
        <v>0</v>
      </c>
      <c r="J34" s="48">
        <v>0</v>
      </c>
      <c r="K34" s="49">
        <v>0</v>
      </c>
      <c r="L34" s="49">
        <v>0</v>
      </c>
      <c r="M34" s="51">
        <v>0</v>
      </c>
      <c r="N34" s="48">
        <v>0</v>
      </c>
      <c r="O34" s="49">
        <v>0</v>
      </c>
      <c r="P34" s="49">
        <v>0</v>
      </c>
      <c r="Q34" s="51">
        <v>0</v>
      </c>
      <c r="R34" s="48">
        <v>9488.372000000089</v>
      </c>
      <c r="S34" s="49">
        <v>9488.372000000089</v>
      </c>
      <c r="T34" s="49">
        <v>0</v>
      </c>
      <c r="U34" s="51">
        <v>0</v>
      </c>
      <c r="V34" s="52">
        <v>9993.907999999996</v>
      </c>
      <c r="W34" s="49">
        <v>9993.907999999996</v>
      </c>
      <c r="X34" s="49">
        <v>0</v>
      </c>
      <c r="Y34" s="53">
        <v>0</v>
      </c>
      <c r="Z34" s="53"/>
      <c r="AA34" s="57"/>
      <c r="AB34" s="57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52">
        <f>B34+C34+D34+E34+F34+J34+V34+N34+R34</f>
        <v>27030.67100000011</v>
      </c>
      <c r="AN34" s="49">
        <f>B34+H34+L34+X34+P34+T34</f>
        <v>0</v>
      </c>
      <c r="AO34" s="51">
        <f t="shared" si="8"/>
        <v>0</v>
      </c>
    </row>
    <row r="35" spans="1:41" ht="12.75">
      <c r="A35" s="62" t="s">
        <v>48</v>
      </c>
      <c r="B35" s="49">
        <v>0</v>
      </c>
      <c r="C35" s="49">
        <v>0</v>
      </c>
      <c r="D35" s="49">
        <v>0</v>
      </c>
      <c r="E35" s="50">
        <v>1763</v>
      </c>
      <c r="F35" s="48">
        <v>8110</v>
      </c>
      <c r="G35" s="49">
        <v>8110</v>
      </c>
      <c r="H35" s="49">
        <v>0</v>
      </c>
      <c r="I35" s="51">
        <v>0</v>
      </c>
      <c r="J35" s="48">
        <v>0</v>
      </c>
      <c r="K35" s="49">
        <v>0</v>
      </c>
      <c r="L35" s="49">
        <v>0</v>
      </c>
      <c r="M35" s="51">
        <v>0</v>
      </c>
      <c r="N35" s="48">
        <v>0</v>
      </c>
      <c r="O35" s="49">
        <v>0</v>
      </c>
      <c r="P35" s="49">
        <v>0</v>
      </c>
      <c r="Q35" s="51">
        <v>0</v>
      </c>
      <c r="R35" s="48">
        <v>4682.652999999933</v>
      </c>
      <c r="S35" s="49">
        <v>4682.652999999933</v>
      </c>
      <c r="T35" s="49">
        <v>0</v>
      </c>
      <c r="U35" s="51">
        <v>0</v>
      </c>
      <c r="V35" s="52">
        <v>6125.024988</v>
      </c>
      <c r="W35" s="49">
        <v>6125.024988</v>
      </c>
      <c r="X35" s="49">
        <v>0</v>
      </c>
      <c r="Y35" s="53">
        <v>0</v>
      </c>
      <c r="Z35" s="49">
        <v>7041.86</v>
      </c>
      <c r="AA35" s="49">
        <v>7041.86</v>
      </c>
      <c r="AB35" s="49">
        <v>0</v>
      </c>
      <c r="AC35" s="64">
        <v>0</v>
      </c>
      <c r="AD35" s="63"/>
      <c r="AE35" s="63"/>
      <c r="AF35" s="63"/>
      <c r="AG35" s="63"/>
      <c r="AH35" s="63"/>
      <c r="AI35" s="63"/>
      <c r="AJ35" s="63"/>
      <c r="AK35" s="63"/>
      <c r="AL35" s="63"/>
      <c r="AM35" s="52">
        <f aca="true" t="shared" si="9" ref="AM35:AM40">B35+C35+D35+E35+F35+J35+V35+N35+R35+Z35</f>
        <v>27722.537987999935</v>
      </c>
      <c r="AN35" s="49">
        <f aca="true" t="shared" si="10" ref="AN35:AN40">B35+H35+L35+X35+P35+T35+AB35</f>
        <v>0</v>
      </c>
      <c r="AO35" s="51">
        <f t="shared" si="8"/>
        <v>0</v>
      </c>
    </row>
    <row r="36" spans="1:41" ht="12.75">
      <c r="A36" s="62" t="s">
        <v>50</v>
      </c>
      <c r="B36" s="49">
        <v>0</v>
      </c>
      <c r="C36" s="49">
        <v>0</v>
      </c>
      <c r="D36" s="49">
        <v>0</v>
      </c>
      <c r="E36" s="50">
        <v>1462</v>
      </c>
      <c r="F36" s="48">
        <v>7273.231</v>
      </c>
      <c r="G36" s="49">
        <v>5811.790029924252</v>
      </c>
      <c r="H36" s="49">
        <v>1461.4409700757476</v>
      </c>
      <c r="I36" s="51">
        <f aca="true" t="shared" si="11" ref="I36:I41">H36/F36</f>
        <v>0.20093421617926718</v>
      </c>
      <c r="J36" s="48">
        <v>0</v>
      </c>
      <c r="K36" s="49">
        <v>0</v>
      </c>
      <c r="L36" s="49">
        <v>0</v>
      </c>
      <c r="M36" s="51">
        <v>0</v>
      </c>
      <c r="N36" s="48">
        <v>0</v>
      </c>
      <c r="O36" s="49">
        <v>0</v>
      </c>
      <c r="P36" s="49">
        <v>0</v>
      </c>
      <c r="Q36" s="51">
        <v>0</v>
      </c>
      <c r="R36" s="48">
        <v>1705.092</v>
      </c>
      <c r="S36" s="49">
        <v>1705.092</v>
      </c>
      <c r="T36" s="49">
        <v>0</v>
      </c>
      <c r="U36" s="51">
        <v>0</v>
      </c>
      <c r="V36" s="52">
        <v>7825.692</v>
      </c>
      <c r="W36" s="49">
        <v>7825.692</v>
      </c>
      <c r="X36" s="49">
        <v>0</v>
      </c>
      <c r="Y36" s="53">
        <v>0</v>
      </c>
      <c r="Z36" s="49">
        <v>10536.67</v>
      </c>
      <c r="AA36" s="49">
        <v>10536.67</v>
      </c>
      <c r="AB36" s="49">
        <v>0</v>
      </c>
      <c r="AC36" s="64">
        <v>0</v>
      </c>
      <c r="AD36" s="63"/>
      <c r="AE36" s="63"/>
      <c r="AF36" s="63"/>
      <c r="AG36" s="63"/>
      <c r="AH36" s="63"/>
      <c r="AI36" s="63"/>
      <c r="AJ36" s="63"/>
      <c r="AK36" s="63"/>
      <c r="AL36" s="63"/>
      <c r="AM36" s="52">
        <f t="shared" si="9"/>
        <v>28802.684999999998</v>
      </c>
      <c r="AN36" s="49">
        <f t="shared" si="10"/>
        <v>1461.4409700757476</v>
      </c>
      <c r="AO36" s="51">
        <f aca="true" t="shared" si="12" ref="AO36:AO41">AN36/AM36</f>
        <v>0.05073974770323488</v>
      </c>
    </row>
    <row r="37" spans="1:41" ht="12.75">
      <c r="A37" s="62" t="s">
        <v>51</v>
      </c>
      <c r="B37" s="49">
        <v>0</v>
      </c>
      <c r="C37" s="49">
        <v>0</v>
      </c>
      <c r="D37" s="49">
        <v>0</v>
      </c>
      <c r="E37" s="50">
        <v>1632.8101999999558</v>
      </c>
      <c r="F37" s="48">
        <v>6188.700599999996</v>
      </c>
      <c r="G37" s="49">
        <v>4234.88326821514</v>
      </c>
      <c r="H37" s="49">
        <v>1953.8173317848562</v>
      </c>
      <c r="I37" s="51">
        <f t="shared" si="11"/>
        <v>0.3157071989853343</v>
      </c>
      <c r="J37" s="48">
        <v>0</v>
      </c>
      <c r="K37" s="49">
        <v>0</v>
      </c>
      <c r="L37" s="49">
        <v>0</v>
      </c>
      <c r="M37" s="51">
        <v>0</v>
      </c>
      <c r="N37" s="48">
        <v>0</v>
      </c>
      <c r="O37" s="49">
        <v>0</v>
      </c>
      <c r="P37" s="49">
        <v>0</v>
      </c>
      <c r="Q37" s="51">
        <v>0</v>
      </c>
      <c r="R37" s="48">
        <v>1135.477</v>
      </c>
      <c r="S37" s="49">
        <v>1135.477</v>
      </c>
      <c r="T37" s="49">
        <v>0</v>
      </c>
      <c r="U37" s="51">
        <v>0</v>
      </c>
      <c r="V37" s="52">
        <v>10872.9</v>
      </c>
      <c r="W37" s="49">
        <v>10872.9</v>
      </c>
      <c r="X37" s="49">
        <v>0</v>
      </c>
      <c r="Y37" s="53">
        <v>0</v>
      </c>
      <c r="Z37" s="49">
        <v>10464.249</v>
      </c>
      <c r="AA37" s="49">
        <v>10464.249</v>
      </c>
      <c r="AB37" s="49">
        <v>0</v>
      </c>
      <c r="AC37" s="64">
        <v>0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52">
        <f t="shared" si="9"/>
        <v>30294.13679999995</v>
      </c>
      <c r="AN37" s="49">
        <f t="shared" si="10"/>
        <v>1953.8173317848562</v>
      </c>
      <c r="AO37" s="51">
        <f t="shared" si="12"/>
        <v>0.06449490027340404</v>
      </c>
    </row>
    <row r="38" spans="1:41" ht="12.75">
      <c r="A38" s="62" t="s">
        <v>52</v>
      </c>
      <c r="B38" s="49">
        <v>0</v>
      </c>
      <c r="C38" s="49">
        <v>0</v>
      </c>
      <c r="D38" s="49">
        <v>0</v>
      </c>
      <c r="E38" s="50">
        <v>1475.1744000000208</v>
      </c>
      <c r="F38" s="48">
        <v>7647.15981900692</v>
      </c>
      <c r="G38" s="49">
        <v>576.2165983685672</v>
      </c>
      <c r="H38" s="49">
        <v>7070.943220638353</v>
      </c>
      <c r="I38" s="51">
        <f t="shared" si="11"/>
        <v>0.9246495938352971</v>
      </c>
      <c r="J38" s="48">
        <v>0</v>
      </c>
      <c r="K38" s="49">
        <v>0</v>
      </c>
      <c r="L38" s="49">
        <v>0</v>
      </c>
      <c r="M38" s="51">
        <v>0</v>
      </c>
      <c r="N38" s="48">
        <v>0</v>
      </c>
      <c r="O38" s="49">
        <v>0</v>
      </c>
      <c r="P38" s="49">
        <v>0</v>
      </c>
      <c r="Q38" s="51">
        <v>0</v>
      </c>
      <c r="R38" s="48">
        <v>0</v>
      </c>
      <c r="S38" s="49">
        <v>0</v>
      </c>
      <c r="T38" s="49">
        <v>0</v>
      </c>
      <c r="U38" s="51">
        <v>0</v>
      </c>
      <c r="V38" s="52">
        <v>9900.145</v>
      </c>
      <c r="W38" s="49">
        <v>9900.145</v>
      </c>
      <c r="X38" s="49">
        <v>0</v>
      </c>
      <c r="Y38" s="53">
        <v>0</v>
      </c>
      <c r="Z38" s="49">
        <v>13792.716</v>
      </c>
      <c r="AA38" s="49">
        <v>13792.716</v>
      </c>
      <c r="AB38" s="49">
        <v>0</v>
      </c>
      <c r="AC38" s="64">
        <v>0</v>
      </c>
      <c r="AD38" s="63"/>
      <c r="AE38" s="63"/>
      <c r="AF38" s="63"/>
      <c r="AG38" s="63"/>
      <c r="AH38" s="63"/>
      <c r="AI38" s="63"/>
      <c r="AJ38" s="63"/>
      <c r="AK38" s="63"/>
      <c r="AL38" s="63"/>
      <c r="AM38" s="52">
        <f t="shared" si="9"/>
        <v>32815.19521900694</v>
      </c>
      <c r="AN38" s="49">
        <f t="shared" si="10"/>
        <v>7070.943220638353</v>
      </c>
      <c r="AO38" s="51">
        <f t="shared" si="12"/>
        <v>0.21547771309746103</v>
      </c>
    </row>
    <row r="39" spans="1:41" ht="12.75">
      <c r="A39" s="62" t="s">
        <v>53</v>
      </c>
      <c r="B39" s="49">
        <v>0</v>
      </c>
      <c r="C39" s="49">
        <v>0</v>
      </c>
      <c r="D39" s="49">
        <v>0</v>
      </c>
      <c r="E39" s="50">
        <v>624.138</v>
      </c>
      <c r="F39" s="48">
        <v>8772.016599999999</v>
      </c>
      <c r="G39" s="49">
        <v>4262.449163047068</v>
      </c>
      <c r="H39" s="49">
        <v>4509.567436952931</v>
      </c>
      <c r="I39" s="51">
        <f t="shared" si="11"/>
        <v>0.5140856022722222</v>
      </c>
      <c r="J39" s="48">
        <v>0</v>
      </c>
      <c r="K39" s="49">
        <v>0</v>
      </c>
      <c r="L39" s="49">
        <v>0</v>
      </c>
      <c r="M39" s="51">
        <v>0</v>
      </c>
      <c r="N39" s="48">
        <v>0</v>
      </c>
      <c r="O39" s="49">
        <v>0</v>
      </c>
      <c r="P39" s="49">
        <v>0</v>
      </c>
      <c r="Q39" s="51">
        <v>0</v>
      </c>
      <c r="R39" s="48">
        <v>5834.4759</v>
      </c>
      <c r="S39" s="49">
        <v>5834.4759</v>
      </c>
      <c r="T39" s="49">
        <v>0</v>
      </c>
      <c r="U39" s="51">
        <v>0</v>
      </c>
      <c r="V39" s="52">
        <v>7317.548</v>
      </c>
      <c r="W39" s="49">
        <v>7317.548</v>
      </c>
      <c r="X39" s="49">
        <v>0</v>
      </c>
      <c r="Y39" s="53">
        <v>0</v>
      </c>
      <c r="Z39" s="49">
        <v>9917.719</v>
      </c>
      <c r="AA39" s="49">
        <v>9917.719</v>
      </c>
      <c r="AB39" s="49">
        <v>0</v>
      </c>
      <c r="AC39" s="64">
        <v>0</v>
      </c>
      <c r="AD39" s="63"/>
      <c r="AE39" s="63"/>
      <c r="AF39" s="63"/>
      <c r="AG39" s="63"/>
      <c r="AH39" s="63"/>
      <c r="AI39" s="63"/>
      <c r="AJ39" s="63"/>
      <c r="AK39" s="63"/>
      <c r="AL39" s="63"/>
      <c r="AM39" s="52">
        <f t="shared" si="9"/>
        <v>32465.8975</v>
      </c>
      <c r="AN39" s="49">
        <f t="shared" si="10"/>
        <v>4509.567436952931</v>
      </c>
      <c r="AO39" s="51">
        <f t="shared" si="12"/>
        <v>0.13890167172963355</v>
      </c>
    </row>
    <row r="40" spans="1:41" ht="12.75">
      <c r="A40" s="62" t="s">
        <v>54</v>
      </c>
      <c r="B40" s="49">
        <v>0</v>
      </c>
      <c r="C40" s="49">
        <v>0</v>
      </c>
      <c r="D40" s="49">
        <v>0</v>
      </c>
      <c r="E40" s="50">
        <v>1149.6010680614183</v>
      </c>
      <c r="F40" s="48">
        <v>6373.281525850296</v>
      </c>
      <c r="G40" s="49">
        <v>3506.7411495794177</v>
      </c>
      <c r="H40" s="49">
        <v>2866.5403762708784</v>
      </c>
      <c r="I40" s="51">
        <f t="shared" si="11"/>
        <v>0.4497746356636014</v>
      </c>
      <c r="J40" s="48">
        <v>0</v>
      </c>
      <c r="K40" s="49">
        <v>0</v>
      </c>
      <c r="L40" s="49">
        <v>0</v>
      </c>
      <c r="M40" s="51">
        <v>0</v>
      </c>
      <c r="N40" s="48">
        <v>0</v>
      </c>
      <c r="O40" s="49">
        <v>0</v>
      </c>
      <c r="P40" s="49">
        <v>0</v>
      </c>
      <c r="Q40" s="51">
        <v>0</v>
      </c>
      <c r="R40" s="48">
        <v>6747.759973492199</v>
      </c>
      <c r="S40" s="49">
        <v>6747.759973492199</v>
      </c>
      <c r="T40" s="49">
        <v>0</v>
      </c>
      <c r="U40" s="51">
        <v>0</v>
      </c>
      <c r="V40" s="52">
        <v>8579.235</v>
      </c>
      <c r="W40" s="49">
        <v>8579.235</v>
      </c>
      <c r="X40" s="49">
        <v>0</v>
      </c>
      <c r="Y40" s="53">
        <v>0</v>
      </c>
      <c r="Z40" s="49">
        <v>9460.928</v>
      </c>
      <c r="AA40" s="49">
        <v>9460.928</v>
      </c>
      <c r="AB40" s="49">
        <v>0</v>
      </c>
      <c r="AC40" s="64">
        <v>0</v>
      </c>
      <c r="AD40" s="63"/>
      <c r="AE40" s="63"/>
      <c r="AF40" s="63"/>
      <c r="AG40" s="63"/>
      <c r="AH40" s="63"/>
      <c r="AI40" s="63"/>
      <c r="AJ40" s="63"/>
      <c r="AK40" s="63"/>
      <c r="AL40" s="63"/>
      <c r="AM40" s="52">
        <f t="shared" si="9"/>
        <v>32310.805567403913</v>
      </c>
      <c r="AN40" s="49">
        <f t="shared" si="10"/>
        <v>2866.5403762708784</v>
      </c>
      <c r="AO40" s="51">
        <f t="shared" si="12"/>
        <v>0.08871770065561993</v>
      </c>
    </row>
    <row r="41" spans="1:41" ht="12.75">
      <c r="A41" s="62" t="s">
        <v>56</v>
      </c>
      <c r="B41" s="49">
        <v>1772.402</v>
      </c>
      <c r="C41" s="49">
        <v>0</v>
      </c>
      <c r="D41" s="49">
        <v>0</v>
      </c>
      <c r="E41" s="50">
        <v>377.47151582793003</v>
      </c>
      <c r="F41" s="48">
        <v>7624.832948684692</v>
      </c>
      <c r="G41" s="49">
        <v>7624.832948684692</v>
      </c>
      <c r="H41" s="49">
        <v>0</v>
      </c>
      <c r="I41" s="51">
        <f t="shared" si="11"/>
        <v>0</v>
      </c>
      <c r="J41" s="48">
        <v>0</v>
      </c>
      <c r="K41" s="49">
        <v>0</v>
      </c>
      <c r="L41" s="49">
        <v>0</v>
      </c>
      <c r="M41" s="51">
        <v>0</v>
      </c>
      <c r="N41" s="48">
        <v>0</v>
      </c>
      <c r="O41" s="49">
        <v>0</v>
      </c>
      <c r="P41" s="49">
        <v>0</v>
      </c>
      <c r="Q41" s="51">
        <v>0</v>
      </c>
      <c r="R41" s="48">
        <v>7804.404303073883</v>
      </c>
      <c r="S41" s="49">
        <v>7804.404303073883</v>
      </c>
      <c r="T41" s="49">
        <v>0</v>
      </c>
      <c r="U41" s="51">
        <v>0</v>
      </c>
      <c r="V41" s="52">
        <v>9457.3610060215</v>
      </c>
      <c r="W41" s="49">
        <v>9457.3610060215</v>
      </c>
      <c r="X41" s="49">
        <v>0</v>
      </c>
      <c r="Y41" s="53">
        <v>0</v>
      </c>
      <c r="Z41" s="49">
        <v>5883.160470485687</v>
      </c>
      <c r="AA41" s="49">
        <v>5883.160470485687</v>
      </c>
      <c r="AB41" s="49">
        <v>0</v>
      </c>
      <c r="AC41" s="64">
        <v>0</v>
      </c>
      <c r="AD41" s="63"/>
      <c r="AE41" s="63"/>
      <c r="AF41" s="63"/>
      <c r="AG41" s="63"/>
      <c r="AH41" s="63"/>
      <c r="AI41" s="63"/>
      <c r="AJ41" s="63"/>
      <c r="AK41" s="63"/>
      <c r="AL41" s="63"/>
      <c r="AM41" s="52">
        <f>B41+C41+D41+E41+F41+J41+V41+N41+R41+Z41</f>
        <v>32919.63224409369</v>
      </c>
      <c r="AN41" s="49">
        <f>B41+H41+L41+X41+P41+T41+AB41</f>
        <v>1772.402</v>
      </c>
      <c r="AO41" s="51">
        <f t="shared" si="12"/>
        <v>0.05384027339242215</v>
      </c>
    </row>
    <row r="42" spans="1:41" ht="12.75">
      <c r="A42" s="62" t="s">
        <v>57</v>
      </c>
      <c r="B42" s="49">
        <v>479.501</v>
      </c>
      <c r="C42" s="49">
        <v>0</v>
      </c>
      <c r="D42" s="49">
        <v>0</v>
      </c>
      <c r="E42" s="50">
        <v>212.916</v>
      </c>
      <c r="F42" s="48">
        <v>7512.699</v>
      </c>
      <c r="G42" s="49">
        <v>1369.1947345528524</v>
      </c>
      <c r="H42" s="49">
        <v>6143.504265447147</v>
      </c>
      <c r="I42" s="51">
        <f aca="true" t="shared" si="13" ref="I42:I47">H42/F42</f>
        <v>0.8177492889635466</v>
      </c>
      <c r="J42" s="48">
        <v>0</v>
      </c>
      <c r="K42" s="49">
        <v>0</v>
      </c>
      <c r="L42" s="49">
        <v>0</v>
      </c>
      <c r="M42" s="51">
        <v>0</v>
      </c>
      <c r="N42" s="48">
        <v>0</v>
      </c>
      <c r="O42" s="49">
        <v>0</v>
      </c>
      <c r="P42" s="49">
        <v>0</v>
      </c>
      <c r="Q42" s="51">
        <v>0</v>
      </c>
      <c r="R42" s="48">
        <v>8011.849</v>
      </c>
      <c r="S42" s="49">
        <v>8011.849</v>
      </c>
      <c r="T42" s="49">
        <v>0</v>
      </c>
      <c r="U42" s="51">
        <v>0</v>
      </c>
      <c r="V42" s="52">
        <v>10149.256</v>
      </c>
      <c r="W42" s="49">
        <v>10149.256</v>
      </c>
      <c r="X42" s="49">
        <v>0</v>
      </c>
      <c r="Y42" s="53">
        <v>0</v>
      </c>
      <c r="Z42" s="49">
        <v>3462.644</v>
      </c>
      <c r="AA42" s="49">
        <v>3462.644</v>
      </c>
      <c r="AB42" s="49">
        <v>0</v>
      </c>
      <c r="AC42" s="64">
        <v>0</v>
      </c>
      <c r="AD42" s="63"/>
      <c r="AE42" s="63"/>
      <c r="AF42" s="63"/>
      <c r="AG42" s="63"/>
      <c r="AH42" s="63"/>
      <c r="AI42" s="63"/>
      <c r="AJ42" s="63"/>
      <c r="AK42" s="63"/>
      <c r="AL42" s="63"/>
      <c r="AM42" s="52">
        <f>B42+C42+D42+E42+F42+J42+V42+N42+R42+Z42</f>
        <v>29828.864999999998</v>
      </c>
      <c r="AN42" s="49">
        <f>B42+H42+L42+X42+P42+T42+AB42</f>
        <v>6623.005265447147</v>
      </c>
      <c r="AO42" s="51">
        <f aca="true" t="shared" si="14" ref="AO42:AO47">AN42/AM42</f>
        <v>0.22203343189380984</v>
      </c>
    </row>
    <row r="43" spans="1:41" ht="12.75">
      <c r="A43" s="62" t="s">
        <v>58</v>
      </c>
      <c r="B43" s="49">
        <v>356.4332</v>
      </c>
      <c r="C43" s="49">
        <v>0</v>
      </c>
      <c r="D43" s="49">
        <v>0</v>
      </c>
      <c r="E43" s="50">
        <v>0</v>
      </c>
      <c r="F43" s="48">
        <v>7512.699</v>
      </c>
      <c r="G43" s="49">
        <v>777.6915785237643</v>
      </c>
      <c r="H43" s="49">
        <v>6735.007421476235</v>
      </c>
      <c r="I43" s="51">
        <f t="shared" si="13"/>
        <v>0.8964830644055133</v>
      </c>
      <c r="J43" s="48">
        <v>0</v>
      </c>
      <c r="K43" s="49">
        <v>0</v>
      </c>
      <c r="L43" s="49">
        <v>0</v>
      </c>
      <c r="M43" s="51">
        <v>0</v>
      </c>
      <c r="N43" s="48">
        <v>0</v>
      </c>
      <c r="O43" s="49">
        <v>0</v>
      </c>
      <c r="P43" s="49">
        <v>0</v>
      </c>
      <c r="Q43" s="51">
        <v>0</v>
      </c>
      <c r="R43" s="48">
        <v>8775.332</v>
      </c>
      <c r="S43" s="49">
        <v>8775.332</v>
      </c>
      <c r="T43" s="49">
        <v>0</v>
      </c>
      <c r="U43" s="51">
        <v>0</v>
      </c>
      <c r="V43" s="52">
        <v>11976.077</v>
      </c>
      <c r="W43" s="49">
        <v>11976.077</v>
      </c>
      <c r="X43" s="49">
        <v>0</v>
      </c>
      <c r="Y43" s="53">
        <v>0</v>
      </c>
      <c r="Z43" s="49">
        <v>1575.879</v>
      </c>
      <c r="AA43" s="49">
        <v>1575.879</v>
      </c>
      <c r="AB43" s="49">
        <v>0</v>
      </c>
      <c r="AC43" s="64">
        <v>0</v>
      </c>
      <c r="AD43" s="63"/>
      <c r="AE43" s="63"/>
      <c r="AF43" s="63"/>
      <c r="AG43" s="63"/>
      <c r="AH43" s="63"/>
      <c r="AI43" s="63"/>
      <c r="AJ43" s="63"/>
      <c r="AK43" s="63"/>
      <c r="AL43" s="63"/>
      <c r="AM43" s="52">
        <f>B43+C43+D43+E43+F43+J43+V43+N43+R43+Z43</f>
        <v>30196.4202</v>
      </c>
      <c r="AN43" s="49">
        <f>B43+H43+L43+X43+P43+T43+AB43</f>
        <v>7091.440621476236</v>
      </c>
      <c r="AO43" s="51">
        <f t="shared" si="14"/>
        <v>0.2348437521569605</v>
      </c>
    </row>
    <row r="44" spans="1:41" ht="12.75">
      <c r="A44" s="62" t="s">
        <v>59</v>
      </c>
      <c r="B44" s="49">
        <v>322.984</v>
      </c>
      <c r="C44" s="49">
        <v>0</v>
      </c>
      <c r="D44" s="49">
        <v>0</v>
      </c>
      <c r="E44" s="50">
        <v>0</v>
      </c>
      <c r="F44" s="48">
        <v>7890.2391575574875</v>
      </c>
      <c r="G44" s="49">
        <v>170.2391575574875</v>
      </c>
      <c r="H44" s="49">
        <v>7720</v>
      </c>
      <c r="I44" s="51">
        <f t="shared" si="13"/>
        <v>0.9784240814304814</v>
      </c>
      <c r="J44" s="48">
        <v>0</v>
      </c>
      <c r="K44" s="49">
        <v>0</v>
      </c>
      <c r="L44" s="49">
        <v>0</v>
      </c>
      <c r="M44" s="51">
        <v>0</v>
      </c>
      <c r="N44" s="48">
        <v>0</v>
      </c>
      <c r="O44" s="49">
        <v>0</v>
      </c>
      <c r="P44" s="49">
        <v>0</v>
      </c>
      <c r="Q44" s="51">
        <v>0</v>
      </c>
      <c r="R44" s="48">
        <v>8598.484</v>
      </c>
      <c r="S44" s="49">
        <v>8598.484</v>
      </c>
      <c r="T44" s="49">
        <v>0</v>
      </c>
      <c r="U44" s="51">
        <v>0</v>
      </c>
      <c r="V44" s="52">
        <v>12011.699</v>
      </c>
      <c r="W44" s="49">
        <v>12011.699</v>
      </c>
      <c r="X44" s="49">
        <v>0</v>
      </c>
      <c r="Y44" s="53">
        <v>0</v>
      </c>
      <c r="Z44" s="49">
        <v>1260.254</v>
      </c>
      <c r="AA44" s="49">
        <v>1260.254</v>
      </c>
      <c r="AB44" s="49">
        <v>0</v>
      </c>
      <c r="AC44" s="64">
        <v>0</v>
      </c>
      <c r="AD44" s="63"/>
      <c r="AE44" s="63"/>
      <c r="AF44" s="63"/>
      <c r="AG44" s="63"/>
      <c r="AH44" s="63"/>
      <c r="AI44" s="63"/>
      <c r="AJ44" s="63"/>
      <c r="AK44" s="63"/>
      <c r="AL44" s="63"/>
      <c r="AM44" s="52">
        <f>B44+C44+D44+E44+F44+J44+V44+N44+R44+Z44</f>
        <v>30083.66015755749</v>
      </c>
      <c r="AN44" s="49">
        <f>B44+H44+L44+X44+P44+T44+AB44</f>
        <v>8042.984</v>
      </c>
      <c r="AO44" s="51">
        <f t="shared" si="14"/>
        <v>0.26735390434130657</v>
      </c>
    </row>
    <row r="45" spans="1:41" ht="12.75">
      <c r="A45" s="62" t="s">
        <v>60</v>
      </c>
      <c r="B45" s="49">
        <v>368.621</v>
      </c>
      <c r="C45" s="49">
        <v>0</v>
      </c>
      <c r="D45" s="49">
        <v>0</v>
      </c>
      <c r="E45" s="50">
        <v>0</v>
      </c>
      <c r="F45" s="48">
        <v>8017.905387878418</v>
      </c>
      <c r="G45" s="49">
        <v>29.605387878417787</v>
      </c>
      <c r="H45" s="49">
        <v>7988.3</v>
      </c>
      <c r="I45" s="51">
        <f t="shared" si="13"/>
        <v>0.9963075907676366</v>
      </c>
      <c r="J45" s="48">
        <v>0</v>
      </c>
      <c r="K45" s="49">
        <v>0</v>
      </c>
      <c r="L45" s="49">
        <v>0</v>
      </c>
      <c r="M45" s="51">
        <v>0</v>
      </c>
      <c r="N45" s="48">
        <v>0</v>
      </c>
      <c r="O45" s="49">
        <v>0</v>
      </c>
      <c r="P45" s="49">
        <v>0</v>
      </c>
      <c r="Q45" s="51">
        <v>0</v>
      </c>
      <c r="R45" s="48">
        <v>7147.053</v>
      </c>
      <c r="S45" s="49">
        <v>7147.053</v>
      </c>
      <c r="T45" s="49">
        <v>0</v>
      </c>
      <c r="U45" s="51">
        <v>0</v>
      </c>
      <c r="V45" s="52">
        <v>9479.472</v>
      </c>
      <c r="W45" s="49">
        <v>9479.472</v>
      </c>
      <c r="X45" s="49">
        <v>0</v>
      </c>
      <c r="Y45" s="53">
        <v>0</v>
      </c>
      <c r="Z45" s="49">
        <v>2414.711</v>
      </c>
      <c r="AA45" s="49">
        <v>2414.711</v>
      </c>
      <c r="AB45" s="49">
        <v>0</v>
      </c>
      <c r="AC45" s="64">
        <v>0</v>
      </c>
      <c r="AD45" s="63"/>
      <c r="AE45" s="63"/>
      <c r="AF45" s="63"/>
      <c r="AG45" s="63"/>
      <c r="AH45" s="63"/>
      <c r="AI45" s="63"/>
      <c r="AJ45" s="63"/>
      <c r="AK45" s="63"/>
      <c r="AL45" s="63"/>
      <c r="AM45" s="52">
        <f>B45+C45+D45+E45+F45+J45+V45+N45+R45+Z45</f>
        <v>27427.762387878418</v>
      </c>
      <c r="AN45" s="49">
        <f>B45+H45+L45+X45+P45+T45+AB45</f>
        <v>8356.921</v>
      </c>
      <c r="AO45" s="51">
        <f t="shared" si="14"/>
        <v>0.3046883986312097</v>
      </c>
    </row>
    <row r="46" spans="1:41" ht="12.75">
      <c r="A46" s="62" t="s">
        <v>61</v>
      </c>
      <c r="B46" s="49">
        <v>399.175</v>
      </c>
      <c r="C46" s="49">
        <v>0</v>
      </c>
      <c r="D46" s="49">
        <v>0</v>
      </c>
      <c r="E46" s="50">
        <v>0</v>
      </c>
      <c r="F46" s="48">
        <v>5771.233777523041</v>
      </c>
      <c r="G46" s="49">
        <v>942.4694346419274</v>
      </c>
      <c r="H46" s="49">
        <v>4828.764342881113</v>
      </c>
      <c r="I46" s="51">
        <f t="shared" si="13"/>
        <v>0.836695328767911</v>
      </c>
      <c r="J46" s="48">
        <v>0</v>
      </c>
      <c r="K46" s="49">
        <v>0</v>
      </c>
      <c r="L46" s="49">
        <v>0</v>
      </c>
      <c r="M46" s="51">
        <v>0</v>
      </c>
      <c r="N46" s="48">
        <v>0</v>
      </c>
      <c r="O46" s="49">
        <v>0</v>
      </c>
      <c r="P46" s="49">
        <v>0</v>
      </c>
      <c r="Q46" s="51">
        <v>0</v>
      </c>
      <c r="R46" s="48">
        <v>10082.104375326639</v>
      </c>
      <c r="S46" s="49">
        <v>10082.104375326639</v>
      </c>
      <c r="T46" s="49">
        <v>0</v>
      </c>
      <c r="U46" s="51">
        <v>0</v>
      </c>
      <c r="V46" s="52">
        <v>8878.679884709138</v>
      </c>
      <c r="W46" s="49">
        <v>8878.679884709138</v>
      </c>
      <c r="X46" s="49">
        <v>0</v>
      </c>
      <c r="Y46" s="53">
        <v>0</v>
      </c>
      <c r="Z46" s="49">
        <v>5988.827049181888</v>
      </c>
      <c r="AA46" s="49">
        <v>5988.827049181888</v>
      </c>
      <c r="AB46" s="49">
        <v>0</v>
      </c>
      <c r="AC46" s="64">
        <v>0</v>
      </c>
      <c r="AD46" s="49">
        <v>39.14</v>
      </c>
      <c r="AE46" s="49">
        <v>39.14</v>
      </c>
      <c r="AF46" s="63">
        <f>AE46/AD46</f>
        <v>1</v>
      </c>
      <c r="AG46" s="49">
        <v>36.68</v>
      </c>
      <c r="AH46" s="49">
        <v>36.68</v>
      </c>
      <c r="AI46" s="63">
        <f>AH46/AG46</f>
        <v>1</v>
      </c>
      <c r="AJ46" s="49">
        <v>29.57</v>
      </c>
      <c r="AK46" s="49">
        <v>29.57</v>
      </c>
      <c r="AL46" s="63">
        <f>AK46/AJ46</f>
        <v>1</v>
      </c>
      <c r="AM46" s="52">
        <f aca="true" t="shared" si="15" ref="AM46:AM51">B46+C46+D46+E46+F46+J46+V46+N46+R46+Z46+AD46+AG46+AJ46</f>
        <v>31225.410086740703</v>
      </c>
      <c r="AN46" s="49">
        <f aca="true" t="shared" si="16" ref="AN46:AN51">B46+H46+L46+X46+P46+T46+AB46+AE46+AH46+AK46</f>
        <v>5333.329342881114</v>
      </c>
      <c r="AO46" s="51">
        <f>AN46/AM46</f>
        <v>0.1708009383404644</v>
      </c>
    </row>
    <row r="47" spans="1:41" ht="12.75">
      <c r="A47" s="62" t="s">
        <v>65</v>
      </c>
      <c r="B47" s="49">
        <v>535.014</v>
      </c>
      <c r="C47" s="49">
        <v>0</v>
      </c>
      <c r="D47" s="49">
        <v>0</v>
      </c>
      <c r="E47" s="50">
        <v>0</v>
      </c>
      <c r="F47" s="48">
        <v>8421.150871276855</v>
      </c>
      <c r="G47" s="49">
        <v>168.42301742553718</v>
      </c>
      <c r="H47" s="49">
        <v>8252.727853851318</v>
      </c>
      <c r="I47" s="51">
        <f t="shared" si="13"/>
        <v>0.98</v>
      </c>
      <c r="J47" s="48">
        <v>0</v>
      </c>
      <c r="K47" s="49">
        <v>0</v>
      </c>
      <c r="L47" s="49">
        <v>0</v>
      </c>
      <c r="M47" s="51">
        <v>0</v>
      </c>
      <c r="N47" s="48">
        <v>0</v>
      </c>
      <c r="O47" s="49">
        <v>0</v>
      </c>
      <c r="P47" s="49">
        <v>0</v>
      </c>
      <c r="Q47" s="51">
        <v>0</v>
      </c>
      <c r="R47" s="48">
        <v>6113.496354240143</v>
      </c>
      <c r="S47" s="49">
        <v>6113.496354240143</v>
      </c>
      <c r="T47" s="49">
        <v>0</v>
      </c>
      <c r="U47" s="51">
        <v>0</v>
      </c>
      <c r="V47" s="52">
        <v>2073.5881342290495</v>
      </c>
      <c r="W47" s="49">
        <v>2073.5881342290495</v>
      </c>
      <c r="X47" s="49">
        <v>0</v>
      </c>
      <c r="Y47" s="53">
        <v>0</v>
      </c>
      <c r="Z47" s="49">
        <v>11610.940121242693</v>
      </c>
      <c r="AA47" s="49">
        <v>11610.940121242693</v>
      </c>
      <c r="AB47" s="49">
        <v>0</v>
      </c>
      <c r="AC47" s="64">
        <v>0</v>
      </c>
      <c r="AD47" s="49">
        <v>508.6</v>
      </c>
      <c r="AE47" s="49">
        <v>508.6</v>
      </c>
      <c r="AF47" s="63">
        <f>AE47/AD47</f>
        <v>1</v>
      </c>
      <c r="AG47" s="49">
        <v>471.56</v>
      </c>
      <c r="AH47" s="49">
        <v>471.56</v>
      </c>
      <c r="AI47" s="63">
        <f>AH47/AG47</f>
        <v>1</v>
      </c>
      <c r="AJ47" s="49">
        <v>533.94</v>
      </c>
      <c r="AK47" s="49">
        <v>533.94</v>
      </c>
      <c r="AL47" s="63">
        <f>AK47/AJ47</f>
        <v>1</v>
      </c>
      <c r="AM47" s="52">
        <f t="shared" si="15"/>
        <v>30268.289480988737</v>
      </c>
      <c r="AN47" s="49">
        <f t="shared" si="16"/>
        <v>10301.841853851318</v>
      </c>
      <c r="AO47" s="51">
        <f t="shared" si="14"/>
        <v>0.34035097557534</v>
      </c>
    </row>
    <row r="48" spans="1:41" ht="12.75">
      <c r="A48" s="62" t="s">
        <v>66</v>
      </c>
      <c r="B48" s="49">
        <v>534.866</v>
      </c>
      <c r="C48" s="49">
        <v>0</v>
      </c>
      <c r="D48" s="49">
        <v>0</v>
      </c>
      <c r="E48" s="50">
        <v>0</v>
      </c>
      <c r="F48" s="48">
        <v>8950.471418380737</v>
      </c>
      <c r="G48" s="49">
        <v>24.307911124322345</v>
      </c>
      <c r="H48" s="49">
        <v>8926.163507256415</v>
      </c>
      <c r="I48" s="51">
        <f>H48/F48</f>
        <v>0.9972841753257372</v>
      </c>
      <c r="J48" s="48">
        <v>0</v>
      </c>
      <c r="K48" s="49">
        <v>0</v>
      </c>
      <c r="L48" s="49">
        <v>0</v>
      </c>
      <c r="M48" s="51">
        <v>0</v>
      </c>
      <c r="N48" s="48">
        <v>0</v>
      </c>
      <c r="O48" s="49">
        <v>0</v>
      </c>
      <c r="P48" s="49">
        <v>0</v>
      </c>
      <c r="Q48" s="51">
        <v>0</v>
      </c>
      <c r="R48" s="48">
        <v>2301.296588285503</v>
      </c>
      <c r="S48" s="49">
        <v>2301.296588285503</v>
      </c>
      <c r="T48" s="49">
        <v>0</v>
      </c>
      <c r="U48" s="51">
        <v>0</v>
      </c>
      <c r="V48" s="52">
        <v>10917.057991097674</v>
      </c>
      <c r="W48" s="49">
        <v>10917.057991097674</v>
      </c>
      <c r="X48" s="49">
        <v>0</v>
      </c>
      <c r="Y48" s="53">
        <v>0</v>
      </c>
      <c r="Z48" s="49">
        <v>9465.751121612866</v>
      </c>
      <c r="AA48" s="49">
        <v>9465.751121612866</v>
      </c>
      <c r="AB48" s="49">
        <v>0</v>
      </c>
      <c r="AC48" s="64">
        <v>0</v>
      </c>
      <c r="AD48" s="49">
        <v>0</v>
      </c>
      <c r="AE48" s="49">
        <v>0</v>
      </c>
      <c r="AF48" s="63">
        <f aca="true" t="shared" si="17" ref="AF48:AF53">IF(AD48&gt;0,AE48/AD48,0)</f>
        <v>0</v>
      </c>
      <c r="AG48" s="49">
        <v>0</v>
      </c>
      <c r="AH48" s="49">
        <v>0</v>
      </c>
      <c r="AI48" s="63">
        <f aca="true" t="shared" si="18" ref="AI48:AI53">IF(AG48&gt;0,AH48/AG48,0)</f>
        <v>0</v>
      </c>
      <c r="AJ48" s="49">
        <v>0</v>
      </c>
      <c r="AK48" s="49">
        <v>0</v>
      </c>
      <c r="AL48" s="63">
        <f aca="true" t="shared" si="19" ref="AL48:AL53">IF(AJ48&gt;0,AK48/AJ48,0)</f>
        <v>0</v>
      </c>
      <c r="AM48" s="52">
        <f t="shared" si="15"/>
        <v>32169.44311937678</v>
      </c>
      <c r="AN48" s="49">
        <f t="shared" si="16"/>
        <v>9461.029507256415</v>
      </c>
      <c r="AO48" s="51">
        <f aca="true" t="shared" si="20" ref="AO48:AO53">AN48/AM48</f>
        <v>0.29409988454409103</v>
      </c>
    </row>
    <row r="49" spans="1:41" ht="12.75">
      <c r="A49" s="83" t="s">
        <v>67</v>
      </c>
      <c r="B49" s="49">
        <v>531.128</v>
      </c>
      <c r="C49" s="49">
        <v>0</v>
      </c>
      <c r="D49" s="49">
        <v>0</v>
      </c>
      <c r="E49" s="50">
        <v>0</v>
      </c>
      <c r="F49" s="48">
        <v>4850.068158149719</v>
      </c>
      <c r="G49" s="49">
        <v>396.07590910234376</v>
      </c>
      <c r="H49" s="49">
        <v>4453.9922490473755</v>
      </c>
      <c r="I49" s="51">
        <f>H49/F49</f>
        <v>0.9183360117451534</v>
      </c>
      <c r="J49" s="48">
        <v>0</v>
      </c>
      <c r="K49" s="49">
        <v>0</v>
      </c>
      <c r="L49" s="49">
        <v>0</v>
      </c>
      <c r="M49" s="51">
        <v>0</v>
      </c>
      <c r="N49" s="48">
        <v>0</v>
      </c>
      <c r="O49" s="49">
        <v>0</v>
      </c>
      <c r="P49" s="49">
        <v>0</v>
      </c>
      <c r="Q49" s="51">
        <v>0</v>
      </c>
      <c r="R49" s="48">
        <v>3366.401800523113</v>
      </c>
      <c r="S49" s="49">
        <v>3366.401800523113</v>
      </c>
      <c r="T49" s="49">
        <v>0</v>
      </c>
      <c r="U49" s="51">
        <v>0</v>
      </c>
      <c r="V49" s="52">
        <v>8650.043388216041</v>
      </c>
      <c r="W49" s="49">
        <v>8650.043388216041</v>
      </c>
      <c r="X49" s="49">
        <v>0</v>
      </c>
      <c r="Y49" s="53">
        <v>0</v>
      </c>
      <c r="Z49" s="49">
        <v>8259.70359297628</v>
      </c>
      <c r="AA49" s="49">
        <v>8259.70359297628</v>
      </c>
      <c r="AB49" s="49">
        <v>0</v>
      </c>
      <c r="AC49" s="64">
        <v>0</v>
      </c>
      <c r="AD49" s="49">
        <v>2248.154</v>
      </c>
      <c r="AE49" s="49">
        <v>2248.154</v>
      </c>
      <c r="AF49" s="63">
        <f t="shared" si="17"/>
        <v>1</v>
      </c>
      <c r="AG49" s="49">
        <v>2337.668</v>
      </c>
      <c r="AH49" s="49">
        <v>2337.668</v>
      </c>
      <c r="AI49" s="63">
        <f t="shared" si="18"/>
        <v>1</v>
      </c>
      <c r="AJ49" s="49">
        <v>2285.559</v>
      </c>
      <c r="AK49" s="49">
        <v>2285.559</v>
      </c>
      <c r="AL49" s="63">
        <f t="shared" si="19"/>
        <v>1</v>
      </c>
      <c r="AM49" s="52">
        <f t="shared" si="15"/>
        <v>32528.72593986515</v>
      </c>
      <c r="AN49" s="49">
        <f t="shared" si="16"/>
        <v>11856.501249047375</v>
      </c>
      <c r="AO49" s="51">
        <f t="shared" si="20"/>
        <v>0.36449325654395814</v>
      </c>
    </row>
    <row r="50" spans="1:41" ht="12.75">
      <c r="A50" s="83" t="s">
        <v>68</v>
      </c>
      <c r="B50" s="49">
        <v>464.5</v>
      </c>
      <c r="C50" s="49">
        <v>0</v>
      </c>
      <c r="D50" s="49">
        <v>0</v>
      </c>
      <c r="E50" s="50">
        <v>0</v>
      </c>
      <c r="F50" s="48">
        <v>6304.376715540886</v>
      </c>
      <c r="G50" s="49">
        <v>546.6948485613384</v>
      </c>
      <c r="H50" s="49">
        <v>5757.6818669795475</v>
      </c>
      <c r="I50" s="51">
        <f>H50/F50</f>
        <v>0.913283283466598</v>
      </c>
      <c r="J50" s="48">
        <v>0</v>
      </c>
      <c r="K50" s="49">
        <v>0</v>
      </c>
      <c r="L50" s="49">
        <v>0</v>
      </c>
      <c r="M50" s="51">
        <v>0</v>
      </c>
      <c r="N50" s="48">
        <v>0</v>
      </c>
      <c r="O50" s="49">
        <v>0</v>
      </c>
      <c r="P50" s="49">
        <v>0</v>
      </c>
      <c r="Q50" s="51">
        <v>0</v>
      </c>
      <c r="R50" s="48">
        <v>2929.176962225356</v>
      </c>
      <c r="S50" s="49">
        <v>2929.176962225356</v>
      </c>
      <c r="T50" s="49">
        <v>0</v>
      </c>
      <c r="U50" s="51">
        <v>0</v>
      </c>
      <c r="V50" s="52">
        <v>9746.722797212553</v>
      </c>
      <c r="W50" s="49">
        <v>9746.722797212553</v>
      </c>
      <c r="X50" s="49">
        <v>0</v>
      </c>
      <c r="Y50" s="53">
        <v>0</v>
      </c>
      <c r="Z50" s="49">
        <v>3422.773251369039</v>
      </c>
      <c r="AA50" s="49">
        <v>3422.773251369039</v>
      </c>
      <c r="AB50" s="49">
        <v>0</v>
      </c>
      <c r="AC50" s="64">
        <v>0</v>
      </c>
      <c r="AD50" s="49">
        <v>4018.0148127182697</v>
      </c>
      <c r="AE50" s="49">
        <v>4018.0148127182697</v>
      </c>
      <c r="AF50" s="63">
        <f t="shared" si="17"/>
        <v>1</v>
      </c>
      <c r="AG50" s="49">
        <v>4042.7855690200195</v>
      </c>
      <c r="AH50" s="49">
        <v>4042.7855690200195</v>
      </c>
      <c r="AI50" s="63">
        <f t="shared" si="18"/>
        <v>1</v>
      </c>
      <c r="AJ50" s="49">
        <v>3350.6062925653714</v>
      </c>
      <c r="AK50" s="49">
        <v>3350.6062925653714</v>
      </c>
      <c r="AL50" s="63">
        <f t="shared" si="19"/>
        <v>1</v>
      </c>
      <c r="AM50" s="52">
        <f t="shared" si="15"/>
        <v>34278.9564006515</v>
      </c>
      <c r="AN50" s="49">
        <f t="shared" si="16"/>
        <v>17633.588541283207</v>
      </c>
      <c r="AO50" s="51">
        <f t="shared" si="20"/>
        <v>0.5144143927598702</v>
      </c>
    </row>
    <row r="51" spans="1:41" ht="12.75">
      <c r="A51" s="83" t="s">
        <v>69</v>
      </c>
      <c r="B51" s="49">
        <v>453.609</v>
      </c>
      <c r="C51" s="49">
        <v>0</v>
      </c>
      <c r="D51" s="49">
        <v>0</v>
      </c>
      <c r="E51" s="50">
        <v>0</v>
      </c>
      <c r="F51" s="48">
        <v>5199.380992054939</v>
      </c>
      <c r="G51" s="49">
        <v>89.5536453980285</v>
      </c>
      <c r="H51" s="49">
        <v>5109.827346656911</v>
      </c>
      <c r="I51" s="51">
        <f>H51/F51</f>
        <v>0.9827760947822686</v>
      </c>
      <c r="J51" s="48">
        <v>0</v>
      </c>
      <c r="K51" s="49">
        <v>0</v>
      </c>
      <c r="L51" s="49">
        <v>0</v>
      </c>
      <c r="M51" s="51">
        <v>0</v>
      </c>
      <c r="N51" s="48">
        <v>0</v>
      </c>
      <c r="O51" s="49">
        <v>0</v>
      </c>
      <c r="P51" s="49">
        <v>0</v>
      </c>
      <c r="Q51" s="51">
        <v>0</v>
      </c>
      <c r="R51" s="48">
        <v>9313.202</v>
      </c>
      <c r="S51" s="49">
        <v>9313.202</v>
      </c>
      <c r="T51" s="49">
        <v>0</v>
      </c>
      <c r="U51" s="51">
        <v>0</v>
      </c>
      <c r="V51" s="52">
        <v>4677.496</v>
      </c>
      <c r="W51" s="49">
        <v>4677.496</v>
      </c>
      <c r="X51" s="49">
        <v>0</v>
      </c>
      <c r="Y51" s="53">
        <v>0</v>
      </c>
      <c r="Z51" s="49">
        <v>1640.626</v>
      </c>
      <c r="AA51" s="49">
        <v>1640.626</v>
      </c>
      <c r="AB51" s="49">
        <v>0</v>
      </c>
      <c r="AC51" s="64">
        <v>0</v>
      </c>
      <c r="AD51" s="49">
        <v>4500.55676996766</v>
      </c>
      <c r="AE51" s="49">
        <v>4500.55676996766</v>
      </c>
      <c r="AF51" s="63">
        <f t="shared" si="17"/>
        <v>1</v>
      </c>
      <c r="AG51" s="49">
        <v>4437.847655524685</v>
      </c>
      <c r="AH51" s="49">
        <v>4437.847655524685</v>
      </c>
      <c r="AI51" s="63">
        <f t="shared" si="18"/>
        <v>1</v>
      </c>
      <c r="AJ51" s="49">
        <v>2141.6115167199227</v>
      </c>
      <c r="AK51" s="49">
        <v>2141.6115167199227</v>
      </c>
      <c r="AL51" s="63">
        <f t="shared" si="19"/>
        <v>1</v>
      </c>
      <c r="AM51" s="52">
        <f t="shared" si="15"/>
        <v>32364.32993426721</v>
      </c>
      <c r="AN51" s="49">
        <f t="shared" si="16"/>
        <v>16643.45228886918</v>
      </c>
      <c r="AO51" s="51">
        <f t="shared" si="20"/>
        <v>0.5142529544925682</v>
      </c>
    </row>
    <row r="52" spans="1:41" ht="12.75">
      <c r="A52" s="83" t="s">
        <v>70</v>
      </c>
      <c r="B52" s="49">
        <v>333.16459999999995</v>
      </c>
      <c r="C52" s="49">
        <v>0</v>
      </c>
      <c r="D52" s="49">
        <v>0</v>
      </c>
      <c r="E52" s="50">
        <v>0</v>
      </c>
      <c r="F52" s="48">
        <v>581.1724810600281</v>
      </c>
      <c r="G52" s="49">
        <v>576.072481060028</v>
      </c>
      <c r="H52" s="49">
        <v>5.1</v>
      </c>
      <c r="I52" s="51">
        <f>H52/F52</f>
        <v>0.008775363882849146</v>
      </c>
      <c r="J52" s="48">
        <v>0</v>
      </c>
      <c r="K52" s="49">
        <v>0</v>
      </c>
      <c r="L52" s="49">
        <v>0</v>
      </c>
      <c r="M52" s="51">
        <v>0</v>
      </c>
      <c r="N52" s="48">
        <v>0</v>
      </c>
      <c r="O52" s="49">
        <v>0</v>
      </c>
      <c r="P52" s="49">
        <v>0</v>
      </c>
      <c r="Q52" s="51">
        <v>0</v>
      </c>
      <c r="R52" s="48">
        <v>9600.139756818488</v>
      </c>
      <c r="S52" s="49">
        <v>9600.139756818488</v>
      </c>
      <c r="T52" s="49">
        <v>0</v>
      </c>
      <c r="U52" s="51">
        <v>0</v>
      </c>
      <c r="V52" s="52">
        <v>5242.284716554707</v>
      </c>
      <c r="W52" s="49">
        <v>5242.284716554707</v>
      </c>
      <c r="X52" s="49">
        <v>0</v>
      </c>
      <c r="Y52" s="53">
        <v>0</v>
      </c>
      <c r="Z52" s="49">
        <v>7235.677762700657</v>
      </c>
      <c r="AA52" s="49">
        <v>7235.677762700657</v>
      </c>
      <c r="AB52" s="49">
        <v>0</v>
      </c>
      <c r="AC52" s="64">
        <v>0</v>
      </c>
      <c r="AD52" s="49">
        <v>3418.6</v>
      </c>
      <c r="AE52" s="49">
        <v>3418.6</v>
      </c>
      <c r="AF52" s="63">
        <f t="shared" si="17"/>
        <v>1</v>
      </c>
      <c r="AG52" s="49">
        <v>3383.2</v>
      </c>
      <c r="AH52" s="49">
        <v>3383.2</v>
      </c>
      <c r="AI52" s="63">
        <f t="shared" si="18"/>
        <v>1</v>
      </c>
      <c r="AJ52" s="49">
        <v>2339.28</v>
      </c>
      <c r="AK52" s="49">
        <v>2339.28</v>
      </c>
      <c r="AL52" s="63">
        <f t="shared" si="19"/>
        <v>1</v>
      </c>
      <c r="AM52" s="52">
        <f aca="true" t="shared" si="21" ref="AM52:AM57">B52+C52+D52+E52+F52+J52+V52+N52+R52+Z52+AD52+AG52+AJ52</f>
        <v>32133.519317133876</v>
      </c>
      <c r="AN52" s="49">
        <f aca="true" t="shared" si="22" ref="AN52:AN57">B52+H52+L52+X52+P52+T52+AB52+AE52+AH52+AK52</f>
        <v>9479.3446</v>
      </c>
      <c r="AO52" s="51">
        <f t="shared" si="20"/>
        <v>0.2949986432063646</v>
      </c>
    </row>
    <row r="53" spans="1:41" ht="12.75">
      <c r="A53" s="83" t="s">
        <v>71</v>
      </c>
      <c r="B53" s="49">
        <v>419.238</v>
      </c>
      <c r="C53" s="49">
        <v>0</v>
      </c>
      <c r="D53" s="49">
        <v>0</v>
      </c>
      <c r="E53" s="50">
        <v>0</v>
      </c>
      <c r="F53" s="48">
        <v>0</v>
      </c>
      <c r="G53" s="49">
        <v>0</v>
      </c>
      <c r="H53" s="49">
        <v>0</v>
      </c>
      <c r="I53" s="51">
        <v>0</v>
      </c>
      <c r="J53" s="48">
        <v>0</v>
      </c>
      <c r="K53" s="49">
        <v>0</v>
      </c>
      <c r="L53" s="49">
        <v>0</v>
      </c>
      <c r="M53" s="51">
        <v>0</v>
      </c>
      <c r="N53" s="48">
        <v>0</v>
      </c>
      <c r="O53" s="49">
        <v>0</v>
      </c>
      <c r="P53" s="49">
        <v>0</v>
      </c>
      <c r="Q53" s="51">
        <v>0</v>
      </c>
      <c r="R53" s="48">
        <v>9926.852</v>
      </c>
      <c r="S53" s="49">
        <v>9926.852</v>
      </c>
      <c r="T53" s="49">
        <v>0</v>
      </c>
      <c r="U53" s="51">
        <v>0</v>
      </c>
      <c r="V53" s="52">
        <v>2515.797</v>
      </c>
      <c r="W53" s="49">
        <v>2515.797</v>
      </c>
      <c r="X53" s="49">
        <v>0</v>
      </c>
      <c r="Y53" s="53">
        <v>0</v>
      </c>
      <c r="Z53" s="49">
        <v>7889.628</v>
      </c>
      <c r="AA53" s="49">
        <v>7889.628</v>
      </c>
      <c r="AB53" s="49">
        <v>0</v>
      </c>
      <c r="AC53" s="64">
        <v>0</v>
      </c>
      <c r="AD53" s="49">
        <v>4108.527087188724</v>
      </c>
      <c r="AE53" s="49">
        <v>4108.527087188724</v>
      </c>
      <c r="AF53" s="63">
        <f t="shared" si="17"/>
        <v>1</v>
      </c>
      <c r="AG53" s="49">
        <v>4896.389057179192</v>
      </c>
      <c r="AH53" s="49">
        <v>4896.389057179192</v>
      </c>
      <c r="AI53" s="63">
        <f t="shared" si="18"/>
        <v>1</v>
      </c>
      <c r="AJ53" s="49">
        <v>3188.926540555276</v>
      </c>
      <c r="AK53" s="49">
        <v>3188.926540555276</v>
      </c>
      <c r="AL53" s="63">
        <f t="shared" si="19"/>
        <v>1</v>
      </c>
      <c r="AM53" s="52">
        <f t="shared" si="21"/>
        <v>32945.35768492319</v>
      </c>
      <c r="AN53" s="49">
        <f t="shared" si="22"/>
        <v>12613.080684923192</v>
      </c>
      <c r="AO53" s="51">
        <f t="shared" si="20"/>
        <v>0.3828484973679714</v>
      </c>
    </row>
    <row r="54" spans="1:41" ht="12.75">
      <c r="A54" s="83" t="s">
        <v>72</v>
      </c>
      <c r="B54" s="49">
        <v>368.25401</v>
      </c>
      <c r="C54" s="49">
        <v>0</v>
      </c>
      <c r="D54" s="49">
        <v>0</v>
      </c>
      <c r="E54" s="50">
        <v>0</v>
      </c>
      <c r="F54" s="48">
        <v>6705.772</v>
      </c>
      <c r="G54" s="49">
        <v>6705.772</v>
      </c>
      <c r="H54" s="49">
        <v>0</v>
      </c>
      <c r="I54" s="51">
        <v>0</v>
      </c>
      <c r="J54" s="48">
        <v>0</v>
      </c>
      <c r="K54" s="49">
        <v>0</v>
      </c>
      <c r="L54" s="49">
        <v>0</v>
      </c>
      <c r="M54" s="51">
        <v>0</v>
      </c>
      <c r="N54" s="48">
        <v>1458.2</v>
      </c>
      <c r="O54" s="49">
        <v>1458.2</v>
      </c>
      <c r="P54" s="49">
        <v>0</v>
      </c>
      <c r="Q54" s="51">
        <v>0</v>
      </c>
      <c r="R54" s="48">
        <v>5988.222</v>
      </c>
      <c r="S54" s="49">
        <v>5988.222</v>
      </c>
      <c r="T54" s="49">
        <v>0</v>
      </c>
      <c r="U54" s="51">
        <v>0</v>
      </c>
      <c r="V54" s="52">
        <v>3527.875</v>
      </c>
      <c r="W54" s="49">
        <v>3527.875</v>
      </c>
      <c r="X54" s="49">
        <v>0</v>
      </c>
      <c r="Y54" s="53">
        <v>0</v>
      </c>
      <c r="Z54" s="49">
        <v>5407.644388357437</v>
      </c>
      <c r="AA54" s="49">
        <v>5407.644388357437</v>
      </c>
      <c r="AB54" s="49">
        <v>0</v>
      </c>
      <c r="AC54" s="64">
        <v>0</v>
      </c>
      <c r="AD54" s="49">
        <v>4450.7</v>
      </c>
      <c r="AE54" s="49">
        <v>4450.7</v>
      </c>
      <c r="AF54" s="63">
        <f aca="true" t="shared" si="23" ref="AF54:AF59">IF(AD54&gt;0,AE54/AD54,0)</f>
        <v>1</v>
      </c>
      <c r="AG54" s="49">
        <v>2226.6</v>
      </c>
      <c r="AH54" s="49">
        <v>2226.6</v>
      </c>
      <c r="AI54" s="63">
        <f aca="true" t="shared" si="24" ref="AI54:AI59">IF(AG54&gt;0,AH54/AG54,0)</f>
        <v>1</v>
      </c>
      <c r="AJ54" s="49">
        <v>2633.9</v>
      </c>
      <c r="AK54" s="49">
        <v>2633.9</v>
      </c>
      <c r="AL54" s="63">
        <f aca="true" t="shared" si="25" ref="AL54:AL59">IF(AJ54&gt;0,AK54/AJ54,0)</f>
        <v>1</v>
      </c>
      <c r="AM54" s="52">
        <f t="shared" si="21"/>
        <v>32767.167398357436</v>
      </c>
      <c r="AN54" s="49">
        <f t="shared" si="22"/>
        <v>9679.45401</v>
      </c>
      <c r="AO54" s="51">
        <f aca="true" t="shared" si="26" ref="AO54:AO59">AN54/AM54</f>
        <v>0.29540099979729145</v>
      </c>
    </row>
    <row r="55" spans="1:41" ht="12.75">
      <c r="A55" s="83" t="s">
        <v>73</v>
      </c>
      <c r="B55" s="49">
        <v>369.648</v>
      </c>
      <c r="C55" s="49">
        <v>0</v>
      </c>
      <c r="D55" s="49">
        <v>0</v>
      </c>
      <c r="E55" s="50">
        <v>0</v>
      </c>
      <c r="F55" s="48">
        <v>6216.9289927482605</v>
      </c>
      <c r="G55" s="49">
        <v>1823.7048350214955</v>
      </c>
      <c r="H55" s="49">
        <v>4393.224157726765</v>
      </c>
      <c r="I55" s="51">
        <f aca="true" t="shared" si="27" ref="I55:I60">H55/F55</f>
        <v>0.7066550322275263</v>
      </c>
      <c r="J55" s="48">
        <v>0</v>
      </c>
      <c r="K55" s="49">
        <v>0</v>
      </c>
      <c r="L55" s="49">
        <v>0</v>
      </c>
      <c r="M55" s="51">
        <v>0</v>
      </c>
      <c r="N55" s="48">
        <v>4624</v>
      </c>
      <c r="O55" s="49">
        <v>4624</v>
      </c>
      <c r="P55" s="49">
        <v>0</v>
      </c>
      <c r="Q55" s="51">
        <v>0</v>
      </c>
      <c r="R55" s="48">
        <v>8660.206</v>
      </c>
      <c r="S55" s="49">
        <v>8660.206</v>
      </c>
      <c r="T55" s="49">
        <v>0</v>
      </c>
      <c r="U55" s="51">
        <v>0</v>
      </c>
      <c r="V55" s="52">
        <v>91.97807276092293</v>
      </c>
      <c r="W55" s="49">
        <v>91.97807276092293</v>
      </c>
      <c r="X55" s="49">
        <v>0</v>
      </c>
      <c r="Y55" s="53">
        <v>0</v>
      </c>
      <c r="Z55" s="49">
        <v>2036.302</v>
      </c>
      <c r="AA55" s="49">
        <v>2036.302</v>
      </c>
      <c r="AB55" s="49">
        <v>0</v>
      </c>
      <c r="AC55" s="64">
        <v>0</v>
      </c>
      <c r="AD55" s="49">
        <v>3598.599999999995</v>
      </c>
      <c r="AE55" s="49">
        <v>3598.599999999995</v>
      </c>
      <c r="AF55" s="63">
        <f t="shared" si="23"/>
        <v>1</v>
      </c>
      <c r="AG55" s="49">
        <v>3582.3</v>
      </c>
      <c r="AH55" s="49">
        <v>3582.3</v>
      </c>
      <c r="AI55" s="63">
        <f t="shared" si="24"/>
        <v>1</v>
      </c>
      <c r="AJ55" s="49">
        <v>3197.8</v>
      </c>
      <c r="AK55" s="49">
        <v>3197.8</v>
      </c>
      <c r="AL55" s="63">
        <f t="shared" si="25"/>
        <v>1</v>
      </c>
      <c r="AM55" s="52">
        <f t="shared" si="21"/>
        <v>32377.763065509178</v>
      </c>
      <c r="AN55" s="49">
        <f t="shared" si="22"/>
        <v>15141.572157726758</v>
      </c>
      <c r="AO55" s="51">
        <f t="shared" si="26"/>
        <v>0.46765343631340944</v>
      </c>
    </row>
    <row r="56" spans="1:41" ht="12.75">
      <c r="A56" s="83" t="s">
        <v>74</v>
      </c>
      <c r="B56" s="49">
        <v>281.873</v>
      </c>
      <c r="C56" s="49">
        <v>0</v>
      </c>
      <c r="D56" s="49">
        <v>0</v>
      </c>
      <c r="E56" s="50">
        <v>0</v>
      </c>
      <c r="F56" s="48">
        <v>8980.939917564392</v>
      </c>
      <c r="G56" s="49">
        <v>0</v>
      </c>
      <c r="H56" s="49">
        <v>8980.939917564392</v>
      </c>
      <c r="I56" s="51">
        <f t="shared" si="27"/>
        <v>1</v>
      </c>
      <c r="J56" s="48">
        <v>0</v>
      </c>
      <c r="K56" s="49">
        <v>0</v>
      </c>
      <c r="L56" s="49">
        <v>0</v>
      </c>
      <c r="M56" s="51">
        <v>0</v>
      </c>
      <c r="N56" s="48">
        <v>47.2</v>
      </c>
      <c r="O56" s="49">
        <v>47.2</v>
      </c>
      <c r="P56" s="49">
        <v>0</v>
      </c>
      <c r="Q56" s="51">
        <v>0</v>
      </c>
      <c r="R56" s="48">
        <v>4806.809</v>
      </c>
      <c r="S56" s="49">
        <v>4806.809</v>
      </c>
      <c r="T56" s="49">
        <v>0</v>
      </c>
      <c r="U56" s="51">
        <v>0</v>
      </c>
      <c r="V56" s="52">
        <v>0</v>
      </c>
      <c r="W56" s="49">
        <v>0</v>
      </c>
      <c r="X56" s="49">
        <v>0</v>
      </c>
      <c r="Y56" s="53">
        <v>0</v>
      </c>
      <c r="Z56" s="49">
        <v>2662.921</v>
      </c>
      <c r="AA56" s="49">
        <v>2662.921</v>
      </c>
      <c r="AB56" s="49">
        <v>0</v>
      </c>
      <c r="AC56" s="64">
        <v>0</v>
      </c>
      <c r="AD56" s="49">
        <v>4500.6</v>
      </c>
      <c r="AE56" s="49">
        <v>4500.6</v>
      </c>
      <c r="AF56" s="63">
        <f t="shared" si="23"/>
        <v>1</v>
      </c>
      <c r="AG56" s="49">
        <v>4466.6</v>
      </c>
      <c r="AH56" s="49">
        <v>4466.6</v>
      </c>
      <c r="AI56" s="63">
        <f t="shared" si="24"/>
        <v>1</v>
      </c>
      <c r="AJ56" s="49">
        <v>3920.5</v>
      </c>
      <c r="AK56" s="49">
        <v>3920.5</v>
      </c>
      <c r="AL56" s="63">
        <f t="shared" si="25"/>
        <v>1</v>
      </c>
      <c r="AM56" s="52">
        <f t="shared" si="21"/>
        <v>29667.44291756439</v>
      </c>
      <c r="AN56" s="49">
        <f t="shared" si="22"/>
        <v>22150.512917564392</v>
      </c>
      <c r="AO56" s="51">
        <f t="shared" si="26"/>
        <v>0.746626966776781</v>
      </c>
    </row>
    <row r="57" spans="1:41" ht="12.75">
      <c r="A57" s="83" t="s">
        <v>75</v>
      </c>
      <c r="B57" s="49">
        <v>777.484</v>
      </c>
      <c r="C57" s="49">
        <v>0</v>
      </c>
      <c r="D57" s="49">
        <v>0</v>
      </c>
      <c r="E57" s="50">
        <v>0</v>
      </c>
      <c r="F57" s="48">
        <v>9348.643</v>
      </c>
      <c r="G57" s="49">
        <v>665.4486303521971</v>
      </c>
      <c r="H57" s="49">
        <v>8683.194369647803</v>
      </c>
      <c r="I57" s="51">
        <f t="shared" si="27"/>
        <v>0.9288186926859655</v>
      </c>
      <c r="J57" s="48">
        <v>0</v>
      </c>
      <c r="K57" s="49">
        <v>0</v>
      </c>
      <c r="L57" s="49">
        <v>0</v>
      </c>
      <c r="M57" s="51">
        <v>0</v>
      </c>
      <c r="N57" s="48">
        <v>748</v>
      </c>
      <c r="O57" s="49">
        <v>748</v>
      </c>
      <c r="P57" s="49">
        <v>0</v>
      </c>
      <c r="Q57" s="51">
        <v>0</v>
      </c>
      <c r="R57" s="48">
        <v>2168.144</v>
      </c>
      <c r="S57" s="49">
        <v>2168.144</v>
      </c>
      <c r="T57" s="49">
        <v>0</v>
      </c>
      <c r="U57" s="51">
        <v>0</v>
      </c>
      <c r="V57" s="52">
        <v>0</v>
      </c>
      <c r="W57" s="49">
        <v>0</v>
      </c>
      <c r="X57" s="49">
        <v>0</v>
      </c>
      <c r="Y57" s="53">
        <v>0</v>
      </c>
      <c r="Z57" s="49">
        <v>3897.693</v>
      </c>
      <c r="AA57" s="49">
        <v>3897.693</v>
      </c>
      <c r="AB57" s="49">
        <v>0</v>
      </c>
      <c r="AC57" s="64">
        <v>0</v>
      </c>
      <c r="AD57" s="49">
        <v>4449.700000000019</v>
      </c>
      <c r="AE57" s="49">
        <v>4449.700000000019</v>
      </c>
      <c r="AF57" s="63">
        <f t="shared" si="23"/>
        <v>1</v>
      </c>
      <c r="AG57" s="49">
        <v>4380.6</v>
      </c>
      <c r="AH57" s="49">
        <v>4380.6</v>
      </c>
      <c r="AI57" s="63">
        <f t="shared" si="24"/>
        <v>1</v>
      </c>
      <c r="AJ57" s="49">
        <v>4445.80000000001</v>
      </c>
      <c r="AK57" s="49">
        <v>4445.80000000001</v>
      </c>
      <c r="AL57" s="63">
        <f t="shared" si="25"/>
        <v>1</v>
      </c>
      <c r="AM57" s="52">
        <f t="shared" si="21"/>
        <v>30216.064000000028</v>
      </c>
      <c r="AN57" s="49">
        <f t="shared" si="22"/>
        <v>22736.778369647833</v>
      </c>
      <c r="AO57" s="51">
        <f t="shared" si="26"/>
        <v>0.7524732000053949</v>
      </c>
    </row>
    <row r="58" spans="1:41" ht="12.75">
      <c r="A58" s="83" t="s">
        <v>76</v>
      </c>
      <c r="B58" s="49">
        <v>937.54101</v>
      </c>
      <c r="C58" s="49">
        <v>0</v>
      </c>
      <c r="D58" s="49">
        <v>0</v>
      </c>
      <c r="E58" s="50">
        <v>78.6825067756573</v>
      </c>
      <c r="F58" s="48">
        <v>3608.4450410000004</v>
      </c>
      <c r="G58" s="49">
        <v>0</v>
      </c>
      <c r="H58" s="49">
        <v>3608.4450410000004</v>
      </c>
      <c r="I58" s="51">
        <f t="shared" si="27"/>
        <v>1</v>
      </c>
      <c r="J58" s="48">
        <v>0</v>
      </c>
      <c r="K58" s="49">
        <v>0</v>
      </c>
      <c r="L58" s="49">
        <v>0</v>
      </c>
      <c r="M58" s="51">
        <v>0</v>
      </c>
      <c r="N58" s="48">
        <v>9917.992734937234</v>
      </c>
      <c r="O58" s="49">
        <v>9917.992734937234</v>
      </c>
      <c r="P58" s="49">
        <v>0</v>
      </c>
      <c r="Q58" s="51">
        <v>0</v>
      </c>
      <c r="R58" s="48">
        <v>1240.4004308306532</v>
      </c>
      <c r="S58" s="49">
        <v>1240.4004308306532</v>
      </c>
      <c r="T58" s="49">
        <v>0</v>
      </c>
      <c r="U58" s="51">
        <v>0</v>
      </c>
      <c r="V58" s="52">
        <v>38.1</v>
      </c>
      <c r="W58" s="49">
        <v>38.1</v>
      </c>
      <c r="X58" s="49">
        <v>0</v>
      </c>
      <c r="Y58" s="53">
        <v>0</v>
      </c>
      <c r="Z58" s="49">
        <v>3.6123370120797547</v>
      </c>
      <c r="AA58" s="49">
        <v>3.6123370120797547</v>
      </c>
      <c r="AB58" s="49">
        <v>0</v>
      </c>
      <c r="AC58" s="64">
        <v>0</v>
      </c>
      <c r="AD58" s="49">
        <v>4657.7</v>
      </c>
      <c r="AE58" s="49">
        <v>4657.7</v>
      </c>
      <c r="AF58" s="63">
        <f t="shared" si="23"/>
        <v>1</v>
      </c>
      <c r="AG58" s="49">
        <v>4643.7</v>
      </c>
      <c r="AH58" s="49">
        <v>4643.7</v>
      </c>
      <c r="AI58" s="63">
        <f t="shared" si="24"/>
        <v>1</v>
      </c>
      <c r="AJ58" s="49">
        <v>4625.8</v>
      </c>
      <c r="AK58" s="49">
        <v>4625.8</v>
      </c>
      <c r="AL58" s="63">
        <f t="shared" si="25"/>
        <v>1</v>
      </c>
      <c r="AM58" s="52">
        <f aca="true" t="shared" si="28" ref="AM58:AM63">B58+C58+D58+E58+F58+J58+V58+N58+R58+Z58+AD58+AG58+AJ58</f>
        <v>29751.974060555625</v>
      </c>
      <c r="AN58" s="49">
        <f aca="true" t="shared" si="29" ref="AN58:AN63">B58+H58+L58+X58+P58+T58+AB58+AE58+AH58+AK58</f>
        <v>18473.186051</v>
      </c>
      <c r="AO58" s="51">
        <f t="shared" si="26"/>
        <v>0.6209062300673104</v>
      </c>
    </row>
    <row r="59" spans="1:41" ht="12.75">
      <c r="A59" s="83" t="s">
        <v>77</v>
      </c>
      <c r="B59" s="49">
        <v>830.516</v>
      </c>
      <c r="C59" s="49">
        <v>0</v>
      </c>
      <c r="D59" s="49">
        <v>0</v>
      </c>
      <c r="E59" s="50">
        <v>268.85859999999997</v>
      </c>
      <c r="F59" s="48">
        <v>401.07064019999996</v>
      </c>
      <c r="G59" s="49">
        <v>27.4</v>
      </c>
      <c r="H59" s="49">
        <f>F59-G59</f>
        <v>373.6706402</v>
      </c>
      <c r="I59" s="51">
        <f t="shared" si="27"/>
        <v>0.9316828576972461</v>
      </c>
      <c r="J59" s="48">
        <v>0</v>
      </c>
      <c r="K59" s="49">
        <v>0</v>
      </c>
      <c r="L59" s="49">
        <v>0</v>
      </c>
      <c r="M59" s="51">
        <v>0</v>
      </c>
      <c r="N59" s="48">
        <v>13224</v>
      </c>
      <c r="O59" s="49">
        <v>13224</v>
      </c>
      <c r="P59" s="49">
        <v>0</v>
      </c>
      <c r="Q59" s="51">
        <v>0</v>
      </c>
      <c r="R59" s="48">
        <v>0</v>
      </c>
      <c r="S59" s="49">
        <v>0</v>
      </c>
      <c r="T59" s="49">
        <v>0</v>
      </c>
      <c r="U59" s="51">
        <v>0</v>
      </c>
      <c r="V59" s="52">
        <v>0</v>
      </c>
      <c r="W59" s="49">
        <v>0</v>
      </c>
      <c r="X59" s="49">
        <v>0</v>
      </c>
      <c r="Y59" s="53">
        <v>0</v>
      </c>
      <c r="Z59" s="49">
        <v>0</v>
      </c>
      <c r="AA59" s="49">
        <v>0</v>
      </c>
      <c r="AB59" s="49">
        <v>0</v>
      </c>
      <c r="AC59" s="64">
        <v>0</v>
      </c>
      <c r="AD59" s="49">
        <v>4538.599999999991</v>
      </c>
      <c r="AE59" s="49">
        <v>4538.599999999991</v>
      </c>
      <c r="AF59" s="63">
        <f t="shared" si="23"/>
        <v>1</v>
      </c>
      <c r="AG59" s="49">
        <v>4610</v>
      </c>
      <c r="AH59" s="49">
        <v>4610</v>
      </c>
      <c r="AI59" s="63">
        <f t="shared" si="24"/>
        <v>1</v>
      </c>
      <c r="AJ59" s="49">
        <v>4408.3</v>
      </c>
      <c r="AK59" s="49">
        <v>4408.3</v>
      </c>
      <c r="AL59" s="63">
        <f t="shared" si="25"/>
        <v>1</v>
      </c>
      <c r="AM59" s="52">
        <f t="shared" si="28"/>
        <v>28281.34524019999</v>
      </c>
      <c r="AN59" s="49">
        <f t="shared" si="29"/>
        <v>14761.086640199992</v>
      </c>
      <c r="AO59" s="51">
        <f t="shared" si="26"/>
        <v>0.5219372174424759</v>
      </c>
    </row>
    <row r="60" spans="1:41" ht="12.75">
      <c r="A60" s="83" t="s">
        <v>78</v>
      </c>
      <c r="B60" s="49">
        <v>985.7556</v>
      </c>
      <c r="C60" s="49">
        <v>0</v>
      </c>
      <c r="D60" s="49">
        <v>0</v>
      </c>
      <c r="E60" s="50">
        <v>305.4770365179169</v>
      </c>
      <c r="F60" s="48">
        <v>9810</v>
      </c>
      <c r="G60" s="49">
        <v>1507.0863412114904</v>
      </c>
      <c r="H60" s="49">
        <v>8302.91365878851</v>
      </c>
      <c r="I60" s="51">
        <f t="shared" si="27"/>
        <v>0.846372442282213</v>
      </c>
      <c r="J60" s="48">
        <v>0</v>
      </c>
      <c r="K60" s="49">
        <v>0</v>
      </c>
      <c r="L60" s="49">
        <v>0</v>
      </c>
      <c r="M60" s="51">
        <v>0</v>
      </c>
      <c r="N60" s="48">
        <v>7475.379789377534</v>
      </c>
      <c r="O60" s="49">
        <v>7475.379789377534</v>
      </c>
      <c r="P60" s="49">
        <v>0</v>
      </c>
      <c r="Q60" s="51">
        <v>0</v>
      </c>
      <c r="R60" s="48">
        <v>0</v>
      </c>
      <c r="S60" s="49">
        <v>0</v>
      </c>
      <c r="T60" s="49">
        <v>0</v>
      </c>
      <c r="U60" s="51">
        <v>0</v>
      </c>
      <c r="V60" s="52">
        <v>0</v>
      </c>
      <c r="W60" s="49">
        <v>0</v>
      </c>
      <c r="X60" s="49">
        <v>0</v>
      </c>
      <c r="Y60" s="53">
        <v>0</v>
      </c>
      <c r="Z60" s="49">
        <v>0</v>
      </c>
      <c r="AA60" s="49">
        <v>0</v>
      </c>
      <c r="AB60" s="49">
        <v>0</v>
      </c>
      <c r="AC60" s="64">
        <v>0</v>
      </c>
      <c r="AD60" s="49">
        <v>4336.499999999993</v>
      </c>
      <c r="AE60" s="49">
        <v>4336.499999999993</v>
      </c>
      <c r="AF60" s="63">
        <f aca="true" t="shared" si="30" ref="AF60:AF65">IF(AD60&gt;0,AE60/AD60,0)</f>
        <v>1</v>
      </c>
      <c r="AG60" s="49">
        <v>4477</v>
      </c>
      <c r="AH60" s="49">
        <v>4477</v>
      </c>
      <c r="AI60" s="63">
        <f aca="true" t="shared" si="31" ref="AI60:AI65">IF(AG60&gt;0,AH60/AG60,0)</f>
        <v>1</v>
      </c>
      <c r="AJ60" s="49">
        <v>3787.1</v>
      </c>
      <c r="AK60" s="49">
        <v>3787.1</v>
      </c>
      <c r="AL60" s="63">
        <f aca="true" t="shared" si="32" ref="AL60:AL65">IF(AJ60&gt;0,AK60/AJ60,0)</f>
        <v>1</v>
      </c>
      <c r="AM60" s="52">
        <f t="shared" si="28"/>
        <v>31177.212425895443</v>
      </c>
      <c r="AN60" s="49">
        <f t="shared" si="29"/>
        <v>21889.269258788503</v>
      </c>
      <c r="AO60" s="51">
        <f aca="true" t="shared" si="33" ref="AO60:AO65">AN60/AM60</f>
        <v>0.7020919304705869</v>
      </c>
    </row>
    <row r="61" spans="1:41" ht="12.75">
      <c r="A61" s="83" t="s">
        <v>79</v>
      </c>
      <c r="B61" s="49">
        <v>800.175</v>
      </c>
      <c r="C61" s="49">
        <v>0</v>
      </c>
      <c r="D61" s="49">
        <v>0</v>
      </c>
      <c r="E61" s="50">
        <v>1251.2</v>
      </c>
      <c r="F61" s="48">
        <v>9466</v>
      </c>
      <c r="G61" s="49">
        <v>862.7799999999988</v>
      </c>
      <c r="H61" s="49">
        <v>8603.2</v>
      </c>
      <c r="I61" s="51">
        <f aca="true" t="shared" si="34" ref="I61:I66">H61/F61</f>
        <v>0.9088527361081767</v>
      </c>
      <c r="J61" s="48">
        <v>0</v>
      </c>
      <c r="K61" s="49">
        <v>0</v>
      </c>
      <c r="L61" s="49">
        <v>0</v>
      </c>
      <c r="M61" s="51">
        <v>0</v>
      </c>
      <c r="N61" s="48">
        <v>5196.64</v>
      </c>
      <c r="O61" s="48">
        <v>5196.64</v>
      </c>
      <c r="P61" s="49">
        <v>0</v>
      </c>
      <c r="Q61" s="51">
        <v>0</v>
      </c>
      <c r="R61" s="48">
        <v>0</v>
      </c>
      <c r="S61" s="49">
        <v>0</v>
      </c>
      <c r="T61" s="49">
        <v>0</v>
      </c>
      <c r="U61" s="51">
        <v>0</v>
      </c>
      <c r="V61" s="52">
        <v>0</v>
      </c>
      <c r="W61" s="49">
        <v>0</v>
      </c>
      <c r="X61" s="49">
        <v>0</v>
      </c>
      <c r="Y61" s="53">
        <v>0</v>
      </c>
      <c r="Z61" s="49">
        <v>2514.32</v>
      </c>
      <c r="AA61" s="49">
        <v>2514.32</v>
      </c>
      <c r="AB61" s="49">
        <v>0</v>
      </c>
      <c r="AC61" s="64">
        <v>0</v>
      </c>
      <c r="AD61" s="49">
        <v>4589.6</v>
      </c>
      <c r="AE61" s="49">
        <v>4589.6</v>
      </c>
      <c r="AF61" s="63">
        <f t="shared" si="30"/>
        <v>1</v>
      </c>
      <c r="AG61" s="49">
        <v>4557.2</v>
      </c>
      <c r="AH61" s="49">
        <v>4557.2</v>
      </c>
      <c r="AI61" s="63">
        <f t="shared" si="31"/>
        <v>1</v>
      </c>
      <c r="AJ61" s="49">
        <v>4086.3</v>
      </c>
      <c r="AK61" s="49">
        <v>4086.3</v>
      </c>
      <c r="AL61" s="63">
        <f t="shared" si="32"/>
        <v>1</v>
      </c>
      <c r="AM61" s="52">
        <f t="shared" si="28"/>
        <v>32461.434999999998</v>
      </c>
      <c r="AN61" s="49">
        <f t="shared" si="29"/>
        <v>22636.475</v>
      </c>
      <c r="AO61" s="51">
        <f t="shared" si="33"/>
        <v>0.6973343907932598</v>
      </c>
    </row>
    <row r="62" spans="1:41" ht="12.75">
      <c r="A62" s="83" t="s">
        <v>80</v>
      </c>
      <c r="B62" s="49">
        <v>874.819</v>
      </c>
      <c r="C62" s="49">
        <v>0</v>
      </c>
      <c r="D62" s="49">
        <v>0</v>
      </c>
      <c r="E62" s="50">
        <v>0</v>
      </c>
      <c r="F62" s="48">
        <v>9876.9</v>
      </c>
      <c r="G62" s="49">
        <v>121.79999999999927</v>
      </c>
      <c r="H62" s="49">
        <v>9755.1</v>
      </c>
      <c r="I62" s="51">
        <f t="shared" si="34"/>
        <v>0.9876681954864381</v>
      </c>
      <c r="J62" s="48">
        <v>0</v>
      </c>
      <c r="K62" s="49">
        <v>0</v>
      </c>
      <c r="L62" s="49">
        <v>0</v>
      </c>
      <c r="M62" s="51">
        <v>0</v>
      </c>
      <c r="N62" s="48">
        <v>2589.65</v>
      </c>
      <c r="O62" s="48">
        <v>2589.65</v>
      </c>
      <c r="P62" s="49">
        <v>0</v>
      </c>
      <c r="Q62" s="51">
        <v>0</v>
      </c>
      <c r="R62" s="48">
        <v>0</v>
      </c>
      <c r="S62" s="49">
        <v>0</v>
      </c>
      <c r="T62" s="49">
        <v>0</v>
      </c>
      <c r="U62" s="51">
        <v>0</v>
      </c>
      <c r="V62" s="52">
        <v>0</v>
      </c>
      <c r="W62" s="49">
        <v>0</v>
      </c>
      <c r="X62" s="49">
        <v>0</v>
      </c>
      <c r="Y62" s="53">
        <v>0</v>
      </c>
      <c r="Z62" s="49">
        <v>8625.884</v>
      </c>
      <c r="AA62" s="49">
        <v>8625.884</v>
      </c>
      <c r="AB62" s="49">
        <v>0</v>
      </c>
      <c r="AC62" s="64">
        <v>0</v>
      </c>
      <c r="AD62" s="49">
        <v>4620.199999999975</v>
      </c>
      <c r="AE62" s="49">
        <v>4620.199999999975</v>
      </c>
      <c r="AF62" s="63">
        <f t="shared" si="30"/>
        <v>1</v>
      </c>
      <c r="AG62" s="49">
        <v>4739.899999999987</v>
      </c>
      <c r="AH62" s="49">
        <v>4739.899999999987</v>
      </c>
      <c r="AI62" s="63">
        <f t="shared" si="31"/>
        <v>1</v>
      </c>
      <c r="AJ62" s="49">
        <v>3454.2</v>
      </c>
      <c r="AK62" s="49">
        <v>3454.2</v>
      </c>
      <c r="AL62" s="63">
        <f t="shared" si="32"/>
        <v>1</v>
      </c>
      <c r="AM62" s="52">
        <f t="shared" si="28"/>
        <v>34781.552999999956</v>
      </c>
      <c r="AN62" s="49">
        <f t="shared" si="29"/>
        <v>23444.218999999965</v>
      </c>
      <c r="AO62" s="51">
        <f t="shared" si="33"/>
        <v>0.6740417542597938</v>
      </c>
    </row>
    <row r="63" spans="1:41" ht="12.75">
      <c r="A63" s="83" t="s">
        <v>81</v>
      </c>
      <c r="B63" s="49">
        <v>614.66</v>
      </c>
      <c r="C63" s="49">
        <v>0</v>
      </c>
      <c r="D63" s="49">
        <v>0</v>
      </c>
      <c r="E63" s="50">
        <v>16.653665165086075</v>
      </c>
      <c r="F63" s="48">
        <v>10191.256052494049</v>
      </c>
      <c r="G63" s="49">
        <v>160.4940235446229</v>
      </c>
      <c r="H63" s="49">
        <v>10030.762028949426</v>
      </c>
      <c r="I63" s="51">
        <f t="shared" si="34"/>
        <v>0.9842517916616033</v>
      </c>
      <c r="J63" s="48">
        <v>0</v>
      </c>
      <c r="K63" s="49">
        <v>0</v>
      </c>
      <c r="L63" s="49">
        <v>0</v>
      </c>
      <c r="M63" s="51">
        <v>0</v>
      </c>
      <c r="N63" s="48">
        <v>6148.738899569285</v>
      </c>
      <c r="O63" s="48">
        <v>6148.738899569285</v>
      </c>
      <c r="P63" s="49">
        <v>0</v>
      </c>
      <c r="Q63" s="51">
        <v>0</v>
      </c>
      <c r="R63" s="48">
        <v>0</v>
      </c>
      <c r="S63" s="49">
        <v>0</v>
      </c>
      <c r="T63" s="49">
        <v>0</v>
      </c>
      <c r="U63" s="51">
        <v>0</v>
      </c>
      <c r="V63" s="52">
        <v>0</v>
      </c>
      <c r="W63" s="49">
        <v>0</v>
      </c>
      <c r="X63" s="49">
        <v>0</v>
      </c>
      <c r="Y63" s="53">
        <v>0</v>
      </c>
      <c r="Z63" s="49">
        <v>4336</v>
      </c>
      <c r="AA63" s="49">
        <v>4336</v>
      </c>
      <c r="AB63" s="49">
        <v>0</v>
      </c>
      <c r="AC63" s="64">
        <v>0</v>
      </c>
      <c r="AD63" s="49">
        <v>4975.700000000011</v>
      </c>
      <c r="AE63" s="49">
        <v>4975.700000000011</v>
      </c>
      <c r="AF63" s="63">
        <f t="shared" si="30"/>
        <v>1</v>
      </c>
      <c r="AG63" s="49">
        <v>3458.1</v>
      </c>
      <c r="AH63" s="49">
        <v>3458.1</v>
      </c>
      <c r="AI63" s="63">
        <f t="shared" si="31"/>
        <v>1</v>
      </c>
      <c r="AJ63" s="49">
        <v>4810.69999999999</v>
      </c>
      <c r="AK63" s="49">
        <v>4810.69999999999</v>
      </c>
      <c r="AL63" s="63">
        <f t="shared" si="32"/>
        <v>1</v>
      </c>
      <c r="AM63" s="52">
        <f t="shared" si="28"/>
        <v>34551.808617228424</v>
      </c>
      <c r="AN63" s="49">
        <f t="shared" si="29"/>
        <v>23889.922028949426</v>
      </c>
      <c r="AO63" s="51">
        <f t="shared" si="33"/>
        <v>0.691423198525049</v>
      </c>
    </row>
    <row r="64" spans="1:41" ht="12.75">
      <c r="A64" s="83" t="s">
        <v>82</v>
      </c>
      <c r="B64" s="49">
        <v>693.706</v>
      </c>
      <c r="C64" s="49">
        <v>0</v>
      </c>
      <c r="D64" s="49">
        <v>0</v>
      </c>
      <c r="E64" s="50">
        <v>0</v>
      </c>
      <c r="F64" s="48">
        <v>6227.905815124512</v>
      </c>
      <c r="G64" s="49">
        <v>166.34199693920164</v>
      </c>
      <c r="H64" s="49">
        <v>6061.56381818531</v>
      </c>
      <c r="I64" s="51">
        <f t="shared" si="34"/>
        <v>0.9732908618278653</v>
      </c>
      <c r="J64" s="48">
        <v>0</v>
      </c>
      <c r="K64" s="49">
        <v>0</v>
      </c>
      <c r="L64" s="49">
        <v>0</v>
      </c>
      <c r="M64" s="51">
        <v>0</v>
      </c>
      <c r="N64" s="48">
        <v>6605.891278879424</v>
      </c>
      <c r="O64" s="48">
        <v>6605.891278879424</v>
      </c>
      <c r="P64" s="49">
        <v>0</v>
      </c>
      <c r="Q64" s="51">
        <v>0</v>
      </c>
      <c r="R64" s="48">
        <v>0</v>
      </c>
      <c r="S64" s="49">
        <v>0</v>
      </c>
      <c r="T64" s="49">
        <v>0</v>
      </c>
      <c r="U64" s="51">
        <v>0</v>
      </c>
      <c r="V64" s="52">
        <v>0</v>
      </c>
      <c r="W64" s="49">
        <v>0</v>
      </c>
      <c r="X64" s="49">
        <v>0</v>
      </c>
      <c r="Y64" s="53">
        <v>0</v>
      </c>
      <c r="Z64" s="49">
        <v>6239.9</v>
      </c>
      <c r="AA64" s="49">
        <v>6239.9</v>
      </c>
      <c r="AB64" s="49">
        <v>0</v>
      </c>
      <c r="AC64" s="64">
        <v>0</v>
      </c>
      <c r="AD64" s="49">
        <v>3826.8</v>
      </c>
      <c r="AE64" s="49">
        <v>3826.8</v>
      </c>
      <c r="AF64" s="63">
        <f t="shared" si="30"/>
        <v>1</v>
      </c>
      <c r="AG64" s="49">
        <v>4216.5</v>
      </c>
      <c r="AH64" s="49">
        <v>4216.5</v>
      </c>
      <c r="AI64" s="63">
        <f t="shared" si="31"/>
        <v>1</v>
      </c>
      <c r="AJ64" s="49">
        <v>3885.4999999999927</v>
      </c>
      <c r="AK64" s="49">
        <v>3885.4999999999927</v>
      </c>
      <c r="AL64" s="63">
        <f t="shared" si="32"/>
        <v>1</v>
      </c>
      <c r="AM64" s="52">
        <f aca="true" t="shared" si="35" ref="AM64:AM69">B64+C64+D64+E64+F64+J64+V64+N64+R64+Z64+AD64+AG64+AJ64</f>
        <v>31696.20309400393</v>
      </c>
      <c r="AN64" s="49">
        <f aca="true" t="shared" si="36" ref="AN64:AN69">B64+H64+L64+X64+P64+T64+AB64+AE64+AH64+AK64</f>
        <v>18684.069818185304</v>
      </c>
      <c r="AO64" s="51">
        <f t="shared" si="33"/>
        <v>0.5894734382781586</v>
      </c>
    </row>
    <row r="65" spans="1:41" ht="12.75">
      <c r="A65" s="83" t="s">
        <v>83</v>
      </c>
      <c r="B65" s="49">
        <v>681.315</v>
      </c>
      <c r="C65" s="49">
        <v>0</v>
      </c>
      <c r="D65" s="49">
        <v>0</v>
      </c>
      <c r="E65" s="50">
        <v>0</v>
      </c>
      <c r="F65" s="48">
        <v>7028.51944</v>
      </c>
      <c r="G65" s="49">
        <v>0</v>
      </c>
      <c r="H65" s="49">
        <v>7028.51944</v>
      </c>
      <c r="I65" s="51">
        <f t="shared" si="34"/>
        <v>1</v>
      </c>
      <c r="J65" s="48">
        <v>0</v>
      </c>
      <c r="K65" s="49">
        <v>0</v>
      </c>
      <c r="L65" s="49">
        <v>0</v>
      </c>
      <c r="M65" s="51">
        <v>0</v>
      </c>
      <c r="N65" s="48">
        <v>3152.38</v>
      </c>
      <c r="O65" s="48">
        <v>3152.38</v>
      </c>
      <c r="P65" s="49">
        <v>0</v>
      </c>
      <c r="Q65" s="51">
        <v>0</v>
      </c>
      <c r="R65" s="48">
        <v>0</v>
      </c>
      <c r="S65" s="49">
        <v>0</v>
      </c>
      <c r="T65" s="49">
        <v>0</v>
      </c>
      <c r="U65" s="51">
        <v>0</v>
      </c>
      <c r="V65" s="52">
        <v>0</v>
      </c>
      <c r="W65" s="49">
        <v>0</v>
      </c>
      <c r="X65" s="49">
        <v>0</v>
      </c>
      <c r="Y65" s="53">
        <v>0</v>
      </c>
      <c r="Z65" s="49">
        <v>9249.726</v>
      </c>
      <c r="AA65" s="49">
        <v>9249.726</v>
      </c>
      <c r="AB65" s="49">
        <v>0</v>
      </c>
      <c r="AC65" s="64">
        <v>0</v>
      </c>
      <c r="AD65" s="49">
        <v>4048.1000000000054</v>
      </c>
      <c r="AE65" s="49">
        <v>4048.1000000000054</v>
      </c>
      <c r="AF65" s="63">
        <f t="shared" si="30"/>
        <v>1</v>
      </c>
      <c r="AG65" s="49">
        <v>4129.099999999991</v>
      </c>
      <c r="AH65" s="49">
        <v>4129.099999999991</v>
      </c>
      <c r="AI65" s="63">
        <f t="shared" si="31"/>
        <v>1</v>
      </c>
      <c r="AJ65" s="49">
        <v>4096.399999999994</v>
      </c>
      <c r="AK65" s="49">
        <v>4096.399999999994</v>
      </c>
      <c r="AL65" s="63">
        <f t="shared" si="32"/>
        <v>1</v>
      </c>
      <c r="AM65" s="52">
        <f t="shared" si="35"/>
        <v>32385.54043999999</v>
      </c>
      <c r="AN65" s="49">
        <f t="shared" si="36"/>
        <v>19983.43443999999</v>
      </c>
      <c r="AO65" s="51">
        <f t="shared" si="33"/>
        <v>0.6170480457790377</v>
      </c>
    </row>
    <row r="66" spans="1:41" ht="12.75">
      <c r="A66" s="83" t="s">
        <v>84</v>
      </c>
      <c r="B66" s="49">
        <v>520.8</v>
      </c>
      <c r="C66" s="49">
        <v>0</v>
      </c>
      <c r="D66" s="49">
        <v>0</v>
      </c>
      <c r="E66" s="50">
        <v>50.375124799999995</v>
      </c>
      <c r="F66" s="48">
        <v>7857.275</v>
      </c>
      <c r="G66" s="49">
        <f>F66-H66</f>
        <v>2137.0824942267172</v>
      </c>
      <c r="H66" s="49">
        <v>5720.192505773282</v>
      </c>
      <c r="I66" s="51">
        <f t="shared" si="34"/>
        <v>0.7280122568922791</v>
      </c>
      <c r="J66" s="48">
        <v>0</v>
      </c>
      <c r="K66" s="49">
        <v>0</v>
      </c>
      <c r="L66" s="49">
        <v>0</v>
      </c>
      <c r="M66" s="51">
        <v>0</v>
      </c>
      <c r="N66" s="48">
        <v>5544.806</v>
      </c>
      <c r="O66" s="48">
        <v>5544.806</v>
      </c>
      <c r="P66" s="49">
        <v>0</v>
      </c>
      <c r="Q66" s="51">
        <v>0</v>
      </c>
      <c r="R66" s="48">
        <v>0</v>
      </c>
      <c r="S66" s="49">
        <v>0</v>
      </c>
      <c r="T66" s="49">
        <v>0</v>
      </c>
      <c r="U66" s="51">
        <v>0</v>
      </c>
      <c r="V66" s="52">
        <v>0</v>
      </c>
      <c r="W66" s="49">
        <v>0</v>
      </c>
      <c r="X66" s="49">
        <v>0</v>
      </c>
      <c r="Y66" s="53">
        <v>0</v>
      </c>
      <c r="Z66" s="49">
        <v>4011.985</v>
      </c>
      <c r="AA66" s="49">
        <v>4011.985</v>
      </c>
      <c r="AB66" s="49">
        <v>0</v>
      </c>
      <c r="AC66" s="64">
        <v>0</v>
      </c>
      <c r="AD66" s="49">
        <v>4358.100000000006</v>
      </c>
      <c r="AE66" s="49">
        <v>4358.100000000006</v>
      </c>
      <c r="AF66" s="63">
        <f aca="true" t="shared" si="37" ref="AF66:AF71">IF(AD66&gt;0,AE66/AD66,0)</f>
        <v>1</v>
      </c>
      <c r="AG66" s="49">
        <v>4361.300000000032</v>
      </c>
      <c r="AH66" s="49">
        <v>4361.300000000032</v>
      </c>
      <c r="AI66" s="63">
        <f aca="true" t="shared" si="38" ref="AI66:AI71">IF(AG66&gt;0,AH66/AG66,0)</f>
        <v>1</v>
      </c>
      <c r="AJ66" s="49">
        <v>4052.529</v>
      </c>
      <c r="AK66" s="49">
        <v>4052.529</v>
      </c>
      <c r="AL66" s="63">
        <f aca="true" t="shared" si="39" ref="AL66:AL71">IF(AJ66&gt;0,AK66/AJ66,0)</f>
        <v>1</v>
      </c>
      <c r="AM66" s="52">
        <f t="shared" si="35"/>
        <v>30757.170124800035</v>
      </c>
      <c r="AN66" s="49">
        <f t="shared" si="36"/>
        <v>19012.92150577332</v>
      </c>
      <c r="AO66" s="51">
        <f aca="true" t="shared" si="40" ref="AO66:AO71">AN66/AM66</f>
        <v>0.6181622505785366</v>
      </c>
    </row>
    <row r="67" spans="1:41" ht="12.75">
      <c r="A67" s="83" t="s">
        <v>85</v>
      </c>
      <c r="B67" s="49">
        <v>571.65502</v>
      </c>
      <c r="C67" s="49">
        <v>0</v>
      </c>
      <c r="D67" s="49">
        <v>0</v>
      </c>
      <c r="E67" s="50">
        <v>57.24187697947791</v>
      </c>
      <c r="F67" s="48">
        <v>9261.630029678345</v>
      </c>
      <c r="G67" s="49">
        <f>F67-H67</f>
        <v>51.82583228519434</v>
      </c>
      <c r="H67" s="49">
        <v>9209.80419739315</v>
      </c>
      <c r="I67" s="51">
        <f aca="true" t="shared" si="41" ref="I67:I72">H67/F67</f>
        <v>0.9944042428687907</v>
      </c>
      <c r="J67" s="48">
        <v>0</v>
      </c>
      <c r="K67" s="49">
        <v>0</v>
      </c>
      <c r="L67" s="49">
        <v>0</v>
      </c>
      <c r="M67" s="51">
        <v>0</v>
      </c>
      <c r="N67" s="48">
        <v>598.2620449066162</v>
      </c>
      <c r="O67" s="48">
        <v>598.2620449066162</v>
      </c>
      <c r="P67" s="49">
        <v>0</v>
      </c>
      <c r="Q67" s="51">
        <v>0</v>
      </c>
      <c r="R67" s="48">
        <v>0</v>
      </c>
      <c r="S67" s="49">
        <v>0</v>
      </c>
      <c r="T67" s="49">
        <v>0</v>
      </c>
      <c r="U67" s="51">
        <v>0</v>
      </c>
      <c r="V67" s="52">
        <v>0</v>
      </c>
      <c r="W67" s="49">
        <v>0</v>
      </c>
      <c r="X67" s="49">
        <v>0</v>
      </c>
      <c r="Y67" s="53">
        <v>0</v>
      </c>
      <c r="Z67" s="49">
        <v>5681.5</v>
      </c>
      <c r="AA67" s="49">
        <v>5681.5</v>
      </c>
      <c r="AB67" s="49">
        <v>0</v>
      </c>
      <c r="AC67" s="64">
        <v>0</v>
      </c>
      <c r="AD67" s="49">
        <v>4852.999999999985</v>
      </c>
      <c r="AE67" s="49">
        <v>4852.999999999985</v>
      </c>
      <c r="AF67" s="63">
        <f t="shared" si="37"/>
        <v>1</v>
      </c>
      <c r="AG67" s="49">
        <v>4977.89999999998</v>
      </c>
      <c r="AH67" s="49">
        <v>4977.89999999998</v>
      </c>
      <c r="AI67" s="63">
        <f t="shared" si="38"/>
        <v>1</v>
      </c>
      <c r="AJ67" s="49">
        <v>4984.601</v>
      </c>
      <c r="AK67" s="49">
        <v>4984.601</v>
      </c>
      <c r="AL67" s="63">
        <f t="shared" si="39"/>
        <v>1</v>
      </c>
      <c r="AM67" s="52">
        <f t="shared" si="35"/>
        <v>30985.789971564405</v>
      </c>
      <c r="AN67" s="49">
        <f t="shared" si="36"/>
        <v>24596.960217393116</v>
      </c>
      <c r="AO67" s="51">
        <f t="shared" si="40"/>
        <v>0.7938142045100576</v>
      </c>
    </row>
    <row r="68" spans="1:41" ht="12.75">
      <c r="A68" s="83" t="s">
        <v>86</v>
      </c>
      <c r="B68" s="49">
        <v>567.5424</v>
      </c>
      <c r="C68" s="49">
        <v>0</v>
      </c>
      <c r="D68" s="49">
        <v>0</v>
      </c>
      <c r="E68" s="50">
        <v>235.737</v>
      </c>
      <c r="F68" s="48">
        <v>8609.900000000012</v>
      </c>
      <c r="G68" s="49">
        <v>115.66394988021848</v>
      </c>
      <c r="H68" s="49">
        <f>F68-G68</f>
        <v>8494.236050119795</v>
      </c>
      <c r="I68" s="51">
        <f t="shared" si="41"/>
        <v>0.9865661680298008</v>
      </c>
      <c r="J68" s="48">
        <v>0</v>
      </c>
      <c r="K68" s="49">
        <v>0</v>
      </c>
      <c r="L68" s="49">
        <v>0</v>
      </c>
      <c r="M68" s="51">
        <v>0</v>
      </c>
      <c r="N68" s="48">
        <v>764.2</v>
      </c>
      <c r="O68" s="48">
        <v>764.2</v>
      </c>
      <c r="P68" s="49">
        <v>0</v>
      </c>
      <c r="Q68" s="51">
        <v>0</v>
      </c>
      <c r="R68" s="48">
        <v>0</v>
      </c>
      <c r="S68" s="49">
        <v>0</v>
      </c>
      <c r="T68" s="49">
        <v>0</v>
      </c>
      <c r="U68" s="51">
        <v>0</v>
      </c>
      <c r="V68" s="52">
        <v>0</v>
      </c>
      <c r="W68" s="49">
        <v>0</v>
      </c>
      <c r="X68" s="49">
        <v>0</v>
      </c>
      <c r="Y68" s="53">
        <v>0</v>
      </c>
      <c r="Z68" s="49">
        <v>4889</v>
      </c>
      <c r="AA68" s="49">
        <v>4889</v>
      </c>
      <c r="AB68" s="49">
        <v>0</v>
      </c>
      <c r="AC68" s="64">
        <v>0</v>
      </c>
      <c r="AD68" s="49">
        <v>4889.8</v>
      </c>
      <c r="AE68" s="49">
        <v>4889.8</v>
      </c>
      <c r="AF68" s="63">
        <f t="shared" si="37"/>
        <v>1</v>
      </c>
      <c r="AG68" s="49">
        <v>4921.599999999977</v>
      </c>
      <c r="AH68" s="49">
        <v>4921.599999999977</v>
      </c>
      <c r="AI68" s="63">
        <f t="shared" si="38"/>
        <v>1</v>
      </c>
      <c r="AJ68" s="49">
        <v>4866.261</v>
      </c>
      <c r="AK68" s="49">
        <v>4866.261</v>
      </c>
      <c r="AL68" s="63">
        <f t="shared" si="39"/>
        <v>1</v>
      </c>
      <c r="AM68" s="52">
        <f t="shared" si="35"/>
        <v>29744.04039999999</v>
      </c>
      <c r="AN68" s="49">
        <f t="shared" si="36"/>
        <v>23739.439450119775</v>
      </c>
      <c r="AO68" s="51">
        <f t="shared" si="40"/>
        <v>0.7981242336572332</v>
      </c>
    </row>
    <row r="69" spans="1:41" ht="12.75">
      <c r="A69" s="83" t="s">
        <v>87</v>
      </c>
      <c r="B69" s="49">
        <v>763.209</v>
      </c>
      <c r="C69" s="49">
        <v>0</v>
      </c>
      <c r="D69" s="49">
        <v>0</v>
      </c>
      <c r="E69" s="50">
        <v>0</v>
      </c>
      <c r="F69" s="48">
        <v>8935.600000000013</v>
      </c>
      <c r="G69" s="49">
        <v>118.34677169883435</v>
      </c>
      <c r="H69" s="49">
        <v>8817.253228301179</v>
      </c>
      <c r="I69" s="51">
        <f t="shared" si="41"/>
        <v>0.9867555875711945</v>
      </c>
      <c r="J69" s="48">
        <v>0</v>
      </c>
      <c r="K69" s="49">
        <v>0</v>
      </c>
      <c r="L69" s="49">
        <v>0</v>
      </c>
      <c r="M69" s="51">
        <v>0</v>
      </c>
      <c r="N69" s="48">
        <v>4162.208954811096</v>
      </c>
      <c r="O69" s="48">
        <v>4162.208954811096</v>
      </c>
      <c r="P69" s="49">
        <v>0</v>
      </c>
      <c r="Q69" s="51">
        <v>0</v>
      </c>
      <c r="R69" s="48">
        <v>0</v>
      </c>
      <c r="S69" s="49">
        <v>0</v>
      </c>
      <c r="T69" s="49">
        <v>0</v>
      </c>
      <c r="U69" s="51">
        <v>0</v>
      </c>
      <c r="V69" s="52">
        <v>0</v>
      </c>
      <c r="W69" s="49">
        <v>0</v>
      </c>
      <c r="X69" s="49">
        <v>0</v>
      </c>
      <c r="Y69" s="53">
        <v>0</v>
      </c>
      <c r="Z69" s="49">
        <v>2663.1</v>
      </c>
      <c r="AA69" s="49">
        <v>2663.1</v>
      </c>
      <c r="AB69" s="49">
        <v>0</v>
      </c>
      <c r="AC69" s="64">
        <v>0</v>
      </c>
      <c r="AD69" s="49">
        <v>4619.600000000006</v>
      </c>
      <c r="AE69" s="49">
        <v>4619.600000000006</v>
      </c>
      <c r="AF69" s="63">
        <f t="shared" si="37"/>
        <v>1</v>
      </c>
      <c r="AG69" s="49">
        <v>4645.700000000011</v>
      </c>
      <c r="AH69" s="49">
        <v>4645.700000000011</v>
      </c>
      <c r="AI69" s="63">
        <f t="shared" si="38"/>
        <v>1</v>
      </c>
      <c r="AJ69" s="49">
        <v>2517</v>
      </c>
      <c r="AK69" s="49">
        <v>2517</v>
      </c>
      <c r="AL69" s="63">
        <f t="shared" si="39"/>
        <v>1</v>
      </c>
      <c r="AM69" s="52">
        <f t="shared" si="35"/>
        <v>28306.417954811128</v>
      </c>
      <c r="AN69" s="49">
        <f t="shared" si="36"/>
        <v>21362.762228301195</v>
      </c>
      <c r="AO69" s="51">
        <f t="shared" si="40"/>
        <v>0.7546967709727558</v>
      </c>
    </row>
    <row r="70" spans="1:41" ht="12.75">
      <c r="A70" s="83" t="s">
        <v>89</v>
      </c>
      <c r="B70" s="49">
        <v>838.789</v>
      </c>
      <c r="C70" s="49">
        <v>0</v>
      </c>
      <c r="D70" s="49">
        <v>0</v>
      </c>
      <c r="E70" s="50">
        <v>0</v>
      </c>
      <c r="F70" s="48">
        <v>10450.8</v>
      </c>
      <c r="G70" s="49">
        <v>28.5</v>
      </c>
      <c r="H70" s="49">
        <f>F70-G70</f>
        <v>10422.3</v>
      </c>
      <c r="I70" s="51">
        <f t="shared" si="41"/>
        <v>0.9972729360431737</v>
      </c>
      <c r="J70" s="48">
        <v>0</v>
      </c>
      <c r="K70" s="49">
        <v>0</v>
      </c>
      <c r="L70" s="49">
        <v>0</v>
      </c>
      <c r="M70" s="51">
        <v>0</v>
      </c>
      <c r="N70" s="48">
        <f>P70/1000</f>
        <v>0</v>
      </c>
      <c r="O70" s="48">
        <f>Q70/1000</f>
        <v>0</v>
      </c>
      <c r="P70" s="49">
        <v>0</v>
      </c>
      <c r="Q70" s="51">
        <v>0</v>
      </c>
      <c r="R70" s="48">
        <v>0</v>
      </c>
      <c r="S70" s="49">
        <v>0</v>
      </c>
      <c r="T70" s="49">
        <v>0</v>
      </c>
      <c r="U70" s="51">
        <v>0</v>
      </c>
      <c r="V70" s="52">
        <v>0</v>
      </c>
      <c r="W70" s="49">
        <v>0</v>
      </c>
      <c r="X70" s="49">
        <v>0</v>
      </c>
      <c r="Y70" s="53">
        <v>0</v>
      </c>
      <c r="Z70" s="49">
        <v>7939</v>
      </c>
      <c r="AA70" s="49">
        <v>7939</v>
      </c>
      <c r="AB70" s="49">
        <v>0</v>
      </c>
      <c r="AC70" s="64">
        <v>0</v>
      </c>
      <c r="AD70" s="49">
        <v>4168.862012931905</v>
      </c>
      <c r="AE70" s="49">
        <v>4168.862012931905</v>
      </c>
      <c r="AF70" s="63">
        <f t="shared" si="37"/>
        <v>1</v>
      </c>
      <c r="AG70" s="49">
        <v>5169.510013158328</v>
      </c>
      <c r="AH70" s="49">
        <v>5169.510013158328</v>
      </c>
      <c r="AI70" s="63">
        <f t="shared" si="38"/>
        <v>1</v>
      </c>
      <c r="AJ70" s="49">
        <v>3398.611702800398</v>
      </c>
      <c r="AK70" s="49">
        <v>3398.611702800398</v>
      </c>
      <c r="AL70" s="63">
        <f t="shared" si="39"/>
        <v>1</v>
      </c>
      <c r="AM70" s="52">
        <f aca="true" t="shared" si="42" ref="AM70:AM75">B70+C70+D70+E70+F70+J70+V70+N70+R70+Z70+AD70+AG70+AJ70</f>
        <v>31965.57272889063</v>
      </c>
      <c r="AN70" s="49">
        <f aca="true" t="shared" si="43" ref="AN70:AN75">B70+H70+L70+X70+P70+T70+AB70+AE70+AH70+AK70</f>
        <v>23998.07272889063</v>
      </c>
      <c r="AO70" s="51">
        <f t="shared" si="40"/>
        <v>0.7507474661075308</v>
      </c>
    </row>
    <row r="71" spans="1:41" ht="12.75">
      <c r="A71" s="83" t="s">
        <v>88</v>
      </c>
      <c r="B71" s="49">
        <v>947.837</v>
      </c>
      <c r="C71" s="49">
        <v>0</v>
      </c>
      <c r="D71" s="49">
        <v>0</v>
      </c>
      <c r="E71" s="50">
        <v>36.963565599999995</v>
      </c>
      <c r="F71" s="48">
        <v>7644.599999999992</v>
      </c>
      <c r="G71" s="49">
        <v>411.47736055752193</v>
      </c>
      <c r="H71" s="49">
        <v>7233.12263944247</v>
      </c>
      <c r="I71" s="51">
        <f t="shared" si="41"/>
        <v>0.9461741149886819</v>
      </c>
      <c r="J71" s="48">
        <v>0</v>
      </c>
      <c r="K71" s="49">
        <v>0</v>
      </c>
      <c r="L71" s="49">
        <v>0</v>
      </c>
      <c r="M71" s="51">
        <v>0</v>
      </c>
      <c r="N71" s="48">
        <v>4303.5839738845825</v>
      </c>
      <c r="O71" s="48">
        <v>4303.5839738845825</v>
      </c>
      <c r="P71" s="49">
        <v>0</v>
      </c>
      <c r="Q71" s="51">
        <v>0</v>
      </c>
      <c r="R71" s="48">
        <v>0</v>
      </c>
      <c r="S71" s="49">
        <v>0</v>
      </c>
      <c r="T71" s="49">
        <v>0</v>
      </c>
      <c r="U71" s="51">
        <v>0</v>
      </c>
      <c r="V71" s="52">
        <v>0</v>
      </c>
      <c r="W71" s="49">
        <v>0</v>
      </c>
      <c r="X71" s="49">
        <v>0</v>
      </c>
      <c r="Y71" s="53">
        <v>0</v>
      </c>
      <c r="Z71" s="49">
        <v>7251.8</v>
      </c>
      <c r="AA71" s="49">
        <v>7251.8</v>
      </c>
      <c r="AB71" s="49">
        <v>0</v>
      </c>
      <c r="AC71" s="64">
        <v>0</v>
      </c>
      <c r="AD71" s="49">
        <v>3919</v>
      </c>
      <c r="AE71" s="49">
        <v>3919</v>
      </c>
      <c r="AF71" s="63">
        <f t="shared" si="37"/>
        <v>1</v>
      </c>
      <c r="AG71" s="49">
        <v>3244.1000000000054</v>
      </c>
      <c r="AH71" s="49">
        <v>3244.1000000000054</v>
      </c>
      <c r="AI71" s="63">
        <f t="shared" si="38"/>
        <v>1</v>
      </c>
      <c r="AJ71" s="49">
        <v>4140.2</v>
      </c>
      <c r="AK71" s="49">
        <v>4140.2</v>
      </c>
      <c r="AL71" s="63">
        <f t="shared" si="39"/>
        <v>1</v>
      </c>
      <c r="AM71" s="52">
        <f t="shared" si="42"/>
        <v>31488.084539484582</v>
      </c>
      <c r="AN71" s="49">
        <f t="shared" si="43"/>
        <v>19484.259639442476</v>
      </c>
      <c r="AO71" s="51">
        <f t="shared" si="40"/>
        <v>0.6187819908514959</v>
      </c>
    </row>
    <row r="72" spans="1:41" ht="12.75">
      <c r="A72" s="83" t="s">
        <v>90</v>
      </c>
      <c r="B72" s="49">
        <v>630.399</v>
      </c>
      <c r="C72" s="49">
        <v>0</v>
      </c>
      <c r="D72" s="49">
        <v>0</v>
      </c>
      <c r="E72" s="50">
        <v>20.9351168</v>
      </c>
      <c r="F72" s="48">
        <v>7327.8</v>
      </c>
      <c r="G72" s="49">
        <v>167.75012806077575</v>
      </c>
      <c r="H72" s="49">
        <v>7160.049871939224</v>
      </c>
      <c r="I72" s="51">
        <f t="shared" si="41"/>
        <v>0.9771077092632474</v>
      </c>
      <c r="J72" s="48">
        <v>0</v>
      </c>
      <c r="K72" s="49">
        <v>0</v>
      </c>
      <c r="L72" s="49">
        <v>0</v>
      </c>
      <c r="M72" s="51">
        <v>0</v>
      </c>
      <c r="N72" s="48">
        <v>4571.725546836853</v>
      </c>
      <c r="O72" s="48">
        <v>4571.725546836853</v>
      </c>
      <c r="P72" s="49">
        <v>0</v>
      </c>
      <c r="Q72" s="51">
        <v>0</v>
      </c>
      <c r="R72" s="48">
        <v>0</v>
      </c>
      <c r="S72" s="49">
        <v>0</v>
      </c>
      <c r="T72" s="49">
        <v>0</v>
      </c>
      <c r="U72" s="51">
        <v>0</v>
      </c>
      <c r="V72" s="52">
        <v>0</v>
      </c>
      <c r="W72" s="49">
        <v>0</v>
      </c>
      <c r="X72" s="49">
        <v>0</v>
      </c>
      <c r="Y72" s="53">
        <v>0</v>
      </c>
      <c r="Z72" s="49">
        <v>6539.7</v>
      </c>
      <c r="AA72" s="49">
        <v>6539.7</v>
      </c>
      <c r="AB72" s="49">
        <v>0</v>
      </c>
      <c r="AC72" s="64">
        <v>0</v>
      </c>
      <c r="AD72" s="49">
        <v>4994.2</v>
      </c>
      <c r="AE72" s="49">
        <v>4994.2</v>
      </c>
      <c r="AF72" s="63">
        <f aca="true" t="shared" si="44" ref="AF72:AF77">IF(AD72&gt;0,AE72/AD72,0)</f>
        <v>1</v>
      </c>
      <c r="AG72" s="49">
        <v>5005.099999999991</v>
      </c>
      <c r="AH72" s="49">
        <v>5005.099999999991</v>
      </c>
      <c r="AI72" s="63">
        <f aca="true" t="shared" si="45" ref="AI72:AI77">IF(AG72&gt;0,AH72/AG72,0)</f>
        <v>1</v>
      </c>
      <c r="AJ72" s="49">
        <v>4782</v>
      </c>
      <c r="AK72" s="49">
        <v>4782</v>
      </c>
      <c r="AL72" s="63">
        <f aca="true" t="shared" si="46" ref="AL72:AL77">IF(AJ72&gt;0,AK72/AJ72,0)</f>
        <v>1</v>
      </c>
      <c r="AM72" s="52">
        <f t="shared" si="42"/>
        <v>33871.859663636846</v>
      </c>
      <c r="AN72" s="49">
        <f t="shared" si="43"/>
        <v>22571.748871939217</v>
      </c>
      <c r="AO72" s="51">
        <f aca="true" t="shared" si="47" ref="AO72:AO77">AN72/AM72</f>
        <v>0.6663864664086079</v>
      </c>
    </row>
    <row r="73" spans="1:41" ht="12.75">
      <c r="A73" s="83" t="s">
        <v>91</v>
      </c>
      <c r="B73" s="49">
        <v>682.467</v>
      </c>
      <c r="C73" s="49">
        <v>0</v>
      </c>
      <c r="D73" s="49">
        <v>0</v>
      </c>
      <c r="E73" s="50">
        <v>66.32179579999999</v>
      </c>
      <c r="F73" s="48">
        <v>7821.4</v>
      </c>
      <c r="G73" s="49">
        <v>329.4691097472114</v>
      </c>
      <c r="H73" s="49">
        <v>7491.930890252785</v>
      </c>
      <c r="I73" s="51">
        <f aca="true" t="shared" si="48" ref="I73:I78">H73/F73</f>
        <v>0.9578759416795951</v>
      </c>
      <c r="J73" s="48">
        <v>0</v>
      </c>
      <c r="K73" s="49">
        <v>0</v>
      </c>
      <c r="L73" s="49">
        <v>0</v>
      </c>
      <c r="M73" s="51">
        <v>0</v>
      </c>
      <c r="N73" s="48">
        <v>3347.5</v>
      </c>
      <c r="O73" s="48">
        <v>3347.5</v>
      </c>
      <c r="P73" s="49">
        <v>0</v>
      </c>
      <c r="Q73" s="51">
        <v>0</v>
      </c>
      <c r="R73" s="48">
        <v>0</v>
      </c>
      <c r="S73" s="49">
        <v>0</v>
      </c>
      <c r="T73" s="49">
        <v>0</v>
      </c>
      <c r="U73" s="51">
        <v>0</v>
      </c>
      <c r="V73" s="52">
        <v>0</v>
      </c>
      <c r="W73" s="49">
        <v>0</v>
      </c>
      <c r="X73" s="49">
        <v>0</v>
      </c>
      <c r="Y73" s="53">
        <v>0</v>
      </c>
      <c r="Z73" s="49">
        <v>6702.3</v>
      </c>
      <c r="AA73" s="49">
        <v>6702.3</v>
      </c>
      <c r="AB73" s="49">
        <v>0</v>
      </c>
      <c r="AC73" s="64">
        <v>0</v>
      </c>
      <c r="AD73" s="49">
        <v>4373</v>
      </c>
      <c r="AE73" s="49">
        <v>4373</v>
      </c>
      <c r="AF73" s="63">
        <f t="shared" si="44"/>
        <v>1</v>
      </c>
      <c r="AG73" s="49">
        <v>4657</v>
      </c>
      <c r="AH73" s="49">
        <v>4657</v>
      </c>
      <c r="AI73" s="63">
        <f t="shared" si="45"/>
        <v>1</v>
      </c>
      <c r="AJ73" s="49">
        <v>4450.6</v>
      </c>
      <c r="AK73" s="49">
        <v>4450.6</v>
      </c>
      <c r="AL73" s="63">
        <f t="shared" si="46"/>
        <v>1</v>
      </c>
      <c r="AM73" s="52">
        <f t="shared" si="42"/>
        <v>32100.588795800002</v>
      </c>
      <c r="AN73" s="49">
        <f t="shared" si="43"/>
        <v>21654.997890252787</v>
      </c>
      <c r="AO73" s="51">
        <f t="shared" si="47"/>
        <v>0.6745981523269161</v>
      </c>
    </row>
    <row r="74" spans="1:41" ht="12.75">
      <c r="A74" s="83" t="s">
        <v>92</v>
      </c>
      <c r="B74" s="49">
        <v>688.14</v>
      </c>
      <c r="C74" s="49">
        <v>0</v>
      </c>
      <c r="D74" s="49">
        <v>0</v>
      </c>
      <c r="E74" s="50">
        <v>66.32179579999999</v>
      </c>
      <c r="F74" s="48">
        <v>10455.9</v>
      </c>
      <c r="G74" s="49">
        <v>0</v>
      </c>
      <c r="H74" s="49">
        <v>10455.9</v>
      </c>
      <c r="I74" s="51">
        <f t="shared" si="48"/>
        <v>1</v>
      </c>
      <c r="J74" s="48">
        <v>0</v>
      </c>
      <c r="K74" s="49">
        <v>0</v>
      </c>
      <c r="L74" s="49">
        <v>0</v>
      </c>
      <c r="M74" s="51">
        <v>0</v>
      </c>
      <c r="N74" s="48">
        <v>3509.97598361969</v>
      </c>
      <c r="O74" s="48">
        <v>3509.97598361969</v>
      </c>
      <c r="P74" s="49">
        <v>0</v>
      </c>
      <c r="Q74" s="51">
        <v>0</v>
      </c>
      <c r="R74" s="48">
        <v>0</v>
      </c>
      <c r="S74" s="49">
        <v>0</v>
      </c>
      <c r="T74" s="49">
        <v>0</v>
      </c>
      <c r="U74" s="51">
        <v>0</v>
      </c>
      <c r="V74" s="52">
        <v>0</v>
      </c>
      <c r="W74" s="49">
        <v>0</v>
      </c>
      <c r="X74" s="49">
        <v>0</v>
      </c>
      <c r="Y74" s="53">
        <v>0</v>
      </c>
      <c r="Z74" s="49">
        <v>7773.4</v>
      </c>
      <c r="AA74" s="49">
        <v>7773.4</v>
      </c>
      <c r="AB74" s="49">
        <v>0</v>
      </c>
      <c r="AC74" s="64">
        <v>0</v>
      </c>
      <c r="AD74" s="49">
        <v>4448</v>
      </c>
      <c r="AE74" s="49">
        <v>4448</v>
      </c>
      <c r="AF74" s="63">
        <f t="shared" si="44"/>
        <v>1</v>
      </c>
      <c r="AG74" s="49">
        <v>5095</v>
      </c>
      <c r="AH74" s="49">
        <v>5095</v>
      </c>
      <c r="AI74" s="63">
        <f t="shared" si="45"/>
        <v>1</v>
      </c>
      <c r="AJ74" s="49">
        <v>5050</v>
      </c>
      <c r="AK74" s="49">
        <v>5050</v>
      </c>
      <c r="AL74" s="63">
        <f t="shared" si="46"/>
        <v>1</v>
      </c>
      <c r="AM74" s="52">
        <f t="shared" si="42"/>
        <v>37086.73777941969</v>
      </c>
      <c r="AN74" s="49">
        <f t="shared" si="43"/>
        <v>25737.04</v>
      </c>
      <c r="AO74" s="51">
        <f t="shared" si="47"/>
        <v>0.6939688293177971</v>
      </c>
    </row>
    <row r="75" spans="1:41" ht="12.75">
      <c r="A75" s="83" t="s">
        <v>93</v>
      </c>
      <c r="B75" s="49">
        <v>707.979</v>
      </c>
      <c r="C75" s="49">
        <v>0</v>
      </c>
      <c r="D75" s="49">
        <v>0</v>
      </c>
      <c r="E75" s="50">
        <v>418.5387804</v>
      </c>
      <c r="F75" s="48">
        <v>7421.7</v>
      </c>
      <c r="G75" s="49">
        <v>399.59999999999945</v>
      </c>
      <c r="H75" s="49">
        <v>7022.1</v>
      </c>
      <c r="I75" s="51">
        <f t="shared" si="48"/>
        <v>0.9461578883544203</v>
      </c>
      <c r="J75" s="48">
        <v>0</v>
      </c>
      <c r="K75" s="49">
        <v>0</v>
      </c>
      <c r="L75" s="49">
        <v>0</v>
      </c>
      <c r="M75" s="51">
        <v>0</v>
      </c>
      <c r="N75" s="48">
        <v>12445.1</v>
      </c>
      <c r="O75" s="48">
        <v>12445.1</v>
      </c>
      <c r="P75" s="49">
        <v>0</v>
      </c>
      <c r="Q75" s="51">
        <v>0</v>
      </c>
      <c r="R75" s="48">
        <v>0</v>
      </c>
      <c r="S75" s="49">
        <v>0</v>
      </c>
      <c r="T75" s="49">
        <v>0</v>
      </c>
      <c r="U75" s="51">
        <v>0</v>
      </c>
      <c r="V75" s="52">
        <v>0</v>
      </c>
      <c r="W75" s="49">
        <v>0</v>
      </c>
      <c r="X75" s="49">
        <v>0</v>
      </c>
      <c r="Y75" s="53">
        <v>0</v>
      </c>
      <c r="Z75" s="49">
        <v>2061.7</v>
      </c>
      <c r="AA75" s="49">
        <v>2061.7</v>
      </c>
      <c r="AB75" s="49">
        <v>0</v>
      </c>
      <c r="AC75" s="64">
        <v>0</v>
      </c>
      <c r="AD75" s="49">
        <v>3649</v>
      </c>
      <c r="AE75" s="49">
        <v>3649</v>
      </c>
      <c r="AF75" s="63">
        <f t="shared" si="44"/>
        <v>1</v>
      </c>
      <c r="AG75" s="49">
        <v>4819</v>
      </c>
      <c r="AH75" s="49">
        <v>4819</v>
      </c>
      <c r="AI75" s="63">
        <f t="shared" si="45"/>
        <v>1</v>
      </c>
      <c r="AJ75" s="49">
        <v>4779.6</v>
      </c>
      <c r="AK75" s="49">
        <v>4779.6</v>
      </c>
      <c r="AL75" s="63">
        <f t="shared" si="46"/>
        <v>1</v>
      </c>
      <c r="AM75" s="52">
        <f t="shared" si="42"/>
        <v>36302.6177804</v>
      </c>
      <c r="AN75" s="49">
        <f t="shared" si="43"/>
        <v>20977.679000000004</v>
      </c>
      <c r="AO75" s="51">
        <f t="shared" si="47"/>
        <v>0.5778558209464987</v>
      </c>
    </row>
    <row r="76" spans="1:41" ht="12.75">
      <c r="A76" s="83" t="s">
        <v>94</v>
      </c>
      <c r="B76" s="49">
        <v>722.859</v>
      </c>
      <c r="C76" s="49">
        <v>0</v>
      </c>
      <c r="D76" s="49">
        <v>0</v>
      </c>
      <c r="E76" s="50">
        <v>418.5387804</v>
      </c>
      <c r="F76" s="48">
        <v>7299.6</v>
      </c>
      <c r="G76" s="49">
        <v>233.82529708825587</v>
      </c>
      <c r="H76" s="49">
        <v>7065.7747029117445</v>
      </c>
      <c r="I76" s="51">
        <f t="shared" si="48"/>
        <v>0.9679673821732347</v>
      </c>
      <c r="J76" s="48">
        <v>0</v>
      </c>
      <c r="K76" s="49">
        <v>0</v>
      </c>
      <c r="L76" s="49">
        <v>0</v>
      </c>
      <c r="M76" s="51">
        <v>0</v>
      </c>
      <c r="N76" s="48">
        <v>12769</v>
      </c>
      <c r="O76" s="48">
        <v>12769</v>
      </c>
      <c r="P76" s="49">
        <v>0</v>
      </c>
      <c r="Q76" s="51">
        <v>0</v>
      </c>
      <c r="R76" s="48">
        <v>0</v>
      </c>
      <c r="S76" s="49">
        <v>0</v>
      </c>
      <c r="T76" s="49">
        <v>0</v>
      </c>
      <c r="U76" s="51">
        <v>0</v>
      </c>
      <c r="V76" s="52">
        <v>0</v>
      </c>
      <c r="W76" s="49">
        <v>0</v>
      </c>
      <c r="X76" s="49">
        <v>0</v>
      </c>
      <c r="Y76" s="53">
        <v>0</v>
      </c>
      <c r="Z76" s="49">
        <v>2414.8</v>
      </c>
      <c r="AA76" s="49">
        <v>2414.8</v>
      </c>
      <c r="AB76" s="49">
        <v>0</v>
      </c>
      <c r="AC76" s="64">
        <v>0</v>
      </c>
      <c r="AD76" s="49">
        <v>2973</v>
      </c>
      <c r="AE76" s="49">
        <v>2973</v>
      </c>
      <c r="AF76" s="63">
        <f t="shared" si="44"/>
        <v>1</v>
      </c>
      <c r="AG76" s="49">
        <v>4715</v>
      </c>
      <c r="AH76" s="49">
        <v>4715</v>
      </c>
      <c r="AI76" s="63">
        <f t="shared" si="45"/>
        <v>1</v>
      </c>
      <c r="AJ76" s="49">
        <v>2468.2</v>
      </c>
      <c r="AK76" s="49">
        <v>2468.2</v>
      </c>
      <c r="AL76" s="63">
        <f t="shared" si="46"/>
        <v>1</v>
      </c>
      <c r="AM76" s="52">
        <f aca="true" t="shared" si="49" ref="AM76:AM81">B76+C76+D76+E76+F76+J76+V76+N76+R76+Z76+AD76+AG76+AJ76</f>
        <v>33780.9977804</v>
      </c>
      <c r="AN76" s="49">
        <f aca="true" t="shared" si="50" ref="AN76:AN81">B76+H76+L76+X76+P76+T76+AB76+AE76+AH76+AK76</f>
        <v>17944.833702911747</v>
      </c>
      <c r="AO76" s="51">
        <f t="shared" si="47"/>
        <v>0.5312108842836928</v>
      </c>
    </row>
    <row r="77" spans="1:41" ht="12.75">
      <c r="A77" s="83" t="s">
        <v>95</v>
      </c>
      <c r="B77" s="49">
        <v>629.048</v>
      </c>
      <c r="C77" s="49">
        <v>0</v>
      </c>
      <c r="D77" s="49">
        <v>0</v>
      </c>
      <c r="E77" s="50">
        <v>0</v>
      </c>
      <c r="F77" s="48">
        <v>7239.10778</v>
      </c>
      <c r="G77" s="49">
        <v>186.08169648482544</v>
      </c>
      <c r="H77" s="49">
        <v>7053.026083515175</v>
      </c>
      <c r="I77" s="51">
        <f t="shared" si="48"/>
        <v>0.9742949404622865</v>
      </c>
      <c r="J77" s="48">
        <v>0</v>
      </c>
      <c r="K77" s="49">
        <v>0</v>
      </c>
      <c r="L77" s="49">
        <v>0</v>
      </c>
      <c r="M77" s="51">
        <v>0</v>
      </c>
      <c r="N77" s="48">
        <v>14543.712</v>
      </c>
      <c r="O77" s="48">
        <v>14543.712</v>
      </c>
      <c r="P77" s="49">
        <v>0</v>
      </c>
      <c r="Q77" s="51">
        <v>0</v>
      </c>
      <c r="R77" s="48">
        <v>0</v>
      </c>
      <c r="S77" s="49">
        <v>0</v>
      </c>
      <c r="T77" s="49">
        <v>0</v>
      </c>
      <c r="U77" s="51">
        <v>0</v>
      </c>
      <c r="V77" s="52">
        <v>0</v>
      </c>
      <c r="W77" s="49">
        <v>0</v>
      </c>
      <c r="X77" s="49">
        <v>0</v>
      </c>
      <c r="Y77" s="53">
        <v>0</v>
      </c>
      <c r="Z77" s="49">
        <v>3313.44</v>
      </c>
      <c r="AA77" s="49">
        <v>3313.44</v>
      </c>
      <c r="AB77" s="49">
        <v>0</v>
      </c>
      <c r="AC77" s="64">
        <v>0</v>
      </c>
      <c r="AD77" s="49">
        <v>3117</v>
      </c>
      <c r="AE77" s="49">
        <v>3117</v>
      </c>
      <c r="AF77" s="63">
        <f t="shared" si="44"/>
        <v>1</v>
      </c>
      <c r="AG77" s="49">
        <v>1693</v>
      </c>
      <c r="AH77" s="49">
        <v>1693</v>
      </c>
      <c r="AI77" s="63">
        <f t="shared" si="45"/>
        <v>1</v>
      </c>
      <c r="AJ77" s="49">
        <v>3938</v>
      </c>
      <c r="AK77" s="49">
        <v>3938</v>
      </c>
      <c r="AL77" s="63">
        <f t="shared" si="46"/>
        <v>1</v>
      </c>
      <c r="AM77" s="52">
        <f t="shared" si="49"/>
        <v>34473.30778</v>
      </c>
      <c r="AN77" s="49">
        <f t="shared" si="50"/>
        <v>16430.074083515174</v>
      </c>
      <c r="AO77" s="51">
        <f t="shared" si="47"/>
        <v>0.47660277303146487</v>
      </c>
    </row>
    <row r="78" spans="1:41" ht="12.75">
      <c r="A78" s="83" t="s">
        <v>96</v>
      </c>
      <c r="B78" s="49">
        <v>593.1910300000001</v>
      </c>
      <c r="C78" s="49">
        <v>0</v>
      </c>
      <c r="D78" s="49">
        <v>0</v>
      </c>
      <c r="E78" s="50">
        <v>0</v>
      </c>
      <c r="F78" s="48">
        <v>8711.9</v>
      </c>
      <c r="G78" s="49">
        <v>269.3841365804219</v>
      </c>
      <c r="H78" s="49">
        <v>7053.026083515175</v>
      </c>
      <c r="I78" s="51">
        <f t="shared" si="48"/>
        <v>0.8095852894908315</v>
      </c>
      <c r="J78" s="48">
        <v>0</v>
      </c>
      <c r="K78" s="49">
        <v>0</v>
      </c>
      <c r="L78" s="49">
        <v>0</v>
      </c>
      <c r="M78" s="51">
        <v>0</v>
      </c>
      <c r="N78" s="48">
        <v>4779.3</v>
      </c>
      <c r="O78" s="48">
        <v>4779.3</v>
      </c>
      <c r="P78" s="49">
        <v>0</v>
      </c>
      <c r="Q78" s="51">
        <v>0</v>
      </c>
      <c r="R78" s="48">
        <v>0</v>
      </c>
      <c r="S78" s="49">
        <v>0</v>
      </c>
      <c r="T78" s="49">
        <v>0</v>
      </c>
      <c r="U78" s="51">
        <v>0</v>
      </c>
      <c r="V78" s="52">
        <v>0</v>
      </c>
      <c r="W78" s="49">
        <v>0</v>
      </c>
      <c r="X78" s="49">
        <v>0</v>
      </c>
      <c r="Y78" s="53">
        <v>0</v>
      </c>
      <c r="Z78" s="49">
        <v>5003.6</v>
      </c>
      <c r="AA78" s="49">
        <v>5003.6</v>
      </c>
      <c r="AB78" s="49">
        <v>0</v>
      </c>
      <c r="AC78" s="64">
        <v>0</v>
      </c>
      <c r="AD78" s="49">
        <v>3117</v>
      </c>
      <c r="AE78" s="49">
        <v>3117</v>
      </c>
      <c r="AF78" s="63">
        <f aca="true" t="shared" si="51" ref="AF78:AF83">IF(AD78&gt;0,AE78/AD78,0)</f>
        <v>1</v>
      </c>
      <c r="AG78" s="49">
        <v>4747</v>
      </c>
      <c r="AH78" s="49">
        <v>4747</v>
      </c>
      <c r="AI78" s="63">
        <f aca="true" t="shared" si="52" ref="AI78:AI83">IF(AG78&gt;0,AH78/AG78,0)</f>
        <v>1</v>
      </c>
      <c r="AJ78" s="49">
        <v>4793.3</v>
      </c>
      <c r="AK78" s="49">
        <v>4793.3</v>
      </c>
      <c r="AL78" s="63">
        <f aca="true" t="shared" si="53" ref="AL78:AL83">IF(AJ78&gt;0,AK78/AJ78,0)</f>
        <v>1</v>
      </c>
      <c r="AM78" s="52">
        <f t="shared" si="49"/>
        <v>31745.291029999997</v>
      </c>
      <c r="AN78" s="49">
        <f t="shared" si="50"/>
        <v>20303.517113515176</v>
      </c>
      <c r="AO78" s="51">
        <f aca="true" t="shared" si="54" ref="AO78:AO83">AN78/AM78</f>
        <v>0.6395757120112052</v>
      </c>
    </row>
    <row r="79" spans="1:41" ht="12.75">
      <c r="A79" s="83" t="s">
        <v>97</v>
      </c>
      <c r="B79" s="49">
        <v>520.686</v>
      </c>
      <c r="C79" s="49">
        <v>0</v>
      </c>
      <c r="D79" s="49">
        <v>0</v>
      </c>
      <c r="E79" s="50">
        <v>0</v>
      </c>
      <c r="F79" s="48">
        <v>9678.099999999988</v>
      </c>
      <c r="G79" s="49">
        <v>54.185777493434216</v>
      </c>
      <c r="H79" s="49">
        <v>9623.914222506553</v>
      </c>
      <c r="I79" s="51">
        <f aca="true" t="shared" si="55" ref="I79:I84">H79/F79</f>
        <v>0.9944011967748386</v>
      </c>
      <c r="J79" s="48">
        <v>0</v>
      </c>
      <c r="K79" s="49">
        <v>0</v>
      </c>
      <c r="L79" s="49">
        <v>0</v>
      </c>
      <c r="M79" s="51">
        <v>0</v>
      </c>
      <c r="N79" s="48">
        <v>2679.1</v>
      </c>
      <c r="O79" s="48">
        <v>2679.1</v>
      </c>
      <c r="P79" s="49">
        <v>0</v>
      </c>
      <c r="Q79" s="51">
        <v>0</v>
      </c>
      <c r="R79" s="48">
        <v>0</v>
      </c>
      <c r="S79" s="49">
        <v>0</v>
      </c>
      <c r="T79" s="49">
        <v>0</v>
      </c>
      <c r="U79" s="51">
        <v>0</v>
      </c>
      <c r="V79" s="52">
        <v>0</v>
      </c>
      <c r="W79" s="49">
        <v>0</v>
      </c>
      <c r="X79" s="49">
        <v>0</v>
      </c>
      <c r="Y79" s="53">
        <v>0</v>
      </c>
      <c r="Z79" s="49">
        <v>7669.700000000005</v>
      </c>
      <c r="AA79" s="49">
        <v>7669.700000000005</v>
      </c>
      <c r="AB79" s="49">
        <v>0</v>
      </c>
      <c r="AC79" s="64">
        <v>0</v>
      </c>
      <c r="AD79" s="49">
        <v>4629</v>
      </c>
      <c r="AE79" s="49">
        <v>4629</v>
      </c>
      <c r="AF79" s="63">
        <f t="shared" si="51"/>
        <v>1</v>
      </c>
      <c r="AG79" s="49">
        <v>4640</v>
      </c>
      <c r="AH79" s="49">
        <v>4640</v>
      </c>
      <c r="AI79" s="63">
        <f t="shared" si="52"/>
        <v>1</v>
      </c>
      <c r="AJ79" s="49">
        <v>4317.3</v>
      </c>
      <c r="AK79" s="49">
        <v>4317.3</v>
      </c>
      <c r="AL79" s="63">
        <f t="shared" si="53"/>
        <v>1</v>
      </c>
      <c r="AM79" s="52">
        <f t="shared" si="49"/>
        <v>34133.88599999999</v>
      </c>
      <c r="AN79" s="49">
        <f t="shared" si="50"/>
        <v>23730.900222506552</v>
      </c>
      <c r="AO79" s="51">
        <f t="shared" si="54"/>
        <v>0.6952299607055159</v>
      </c>
    </row>
    <row r="80" spans="1:41" ht="12.75">
      <c r="A80" s="83" t="s">
        <v>98</v>
      </c>
      <c r="B80" s="49">
        <v>601.62199</v>
      </c>
      <c r="C80" s="49">
        <v>0</v>
      </c>
      <c r="D80" s="49">
        <v>0</v>
      </c>
      <c r="E80" s="50">
        <v>0</v>
      </c>
      <c r="F80" s="48">
        <v>8511.500000000011</v>
      </c>
      <c r="G80" s="49">
        <v>1183.3511762842254</v>
      </c>
      <c r="H80" s="49">
        <v>7328.1488237157855</v>
      </c>
      <c r="I80" s="51">
        <f t="shared" si="55"/>
        <v>0.8609703135423575</v>
      </c>
      <c r="J80" s="48">
        <v>0</v>
      </c>
      <c r="K80" s="49">
        <v>0</v>
      </c>
      <c r="L80" s="49">
        <v>0</v>
      </c>
      <c r="M80" s="51">
        <v>0</v>
      </c>
      <c r="N80" s="48">
        <v>7934.499999999996</v>
      </c>
      <c r="O80" s="48">
        <v>7934.499999999996</v>
      </c>
      <c r="P80" s="49">
        <v>0</v>
      </c>
      <c r="Q80" s="51">
        <v>0</v>
      </c>
      <c r="R80" s="48">
        <v>0</v>
      </c>
      <c r="S80" s="49">
        <v>0</v>
      </c>
      <c r="T80" s="49">
        <v>0</v>
      </c>
      <c r="U80" s="51">
        <v>0</v>
      </c>
      <c r="V80" s="52">
        <v>0</v>
      </c>
      <c r="W80" s="49">
        <v>0</v>
      </c>
      <c r="X80" s="49">
        <v>0</v>
      </c>
      <c r="Y80" s="53">
        <v>0</v>
      </c>
      <c r="Z80" s="49">
        <v>5658.499999999999</v>
      </c>
      <c r="AA80" s="49">
        <v>5658.499999999999</v>
      </c>
      <c r="AB80" s="49">
        <v>0</v>
      </c>
      <c r="AC80" s="64">
        <v>0</v>
      </c>
      <c r="AD80" s="49">
        <v>3481</v>
      </c>
      <c r="AE80" s="49">
        <v>3481</v>
      </c>
      <c r="AF80" s="63">
        <f t="shared" si="51"/>
        <v>1</v>
      </c>
      <c r="AG80" s="49">
        <v>3579</v>
      </c>
      <c r="AH80" s="49">
        <v>3579</v>
      </c>
      <c r="AI80" s="63">
        <f t="shared" si="52"/>
        <v>1</v>
      </c>
      <c r="AJ80" s="49">
        <v>2531</v>
      </c>
      <c r="AK80" s="49">
        <v>2531</v>
      </c>
      <c r="AL80" s="63">
        <f t="shared" si="53"/>
        <v>1</v>
      </c>
      <c r="AM80" s="52">
        <f t="shared" si="49"/>
        <v>32297.121990000007</v>
      </c>
      <c r="AN80" s="49">
        <f t="shared" si="50"/>
        <v>17520.770813715786</v>
      </c>
      <c r="AO80" s="51">
        <f t="shared" si="54"/>
        <v>0.5424870618236712</v>
      </c>
    </row>
    <row r="81" spans="1:41" ht="12.75">
      <c r="A81" s="83" t="s">
        <v>99</v>
      </c>
      <c r="B81" s="49">
        <v>620.491</v>
      </c>
      <c r="C81" s="49">
        <v>0</v>
      </c>
      <c r="D81" s="49">
        <v>0</v>
      </c>
      <c r="E81" s="50">
        <v>0</v>
      </c>
      <c r="F81" s="48">
        <v>8680.099999999988</v>
      </c>
      <c r="G81" s="49">
        <v>0</v>
      </c>
      <c r="H81" s="49">
        <v>8680.099999999988</v>
      </c>
      <c r="I81" s="51">
        <f t="shared" si="55"/>
        <v>1</v>
      </c>
      <c r="J81" s="48">
        <v>0</v>
      </c>
      <c r="K81" s="49">
        <v>0</v>
      </c>
      <c r="L81" s="49">
        <v>0</v>
      </c>
      <c r="M81" s="51">
        <v>0</v>
      </c>
      <c r="N81" s="48">
        <v>0</v>
      </c>
      <c r="O81" s="48">
        <v>0</v>
      </c>
      <c r="P81" s="49">
        <v>0</v>
      </c>
      <c r="Q81" s="51">
        <v>0</v>
      </c>
      <c r="R81" s="48">
        <v>0</v>
      </c>
      <c r="S81" s="49">
        <v>0</v>
      </c>
      <c r="T81" s="49">
        <v>0</v>
      </c>
      <c r="U81" s="51">
        <v>0</v>
      </c>
      <c r="V81" s="52">
        <v>0</v>
      </c>
      <c r="W81" s="49">
        <v>0</v>
      </c>
      <c r="X81" s="49">
        <v>0</v>
      </c>
      <c r="Y81" s="53">
        <v>0</v>
      </c>
      <c r="Z81" s="49">
        <v>6562.400000000002</v>
      </c>
      <c r="AA81" s="49">
        <v>6562.400000000002</v>
      </c>
      <c r="AB81" s="49">
        <v>0</v>
      </c>
      <c r="AC81" s="64">
        <v>0</v>
      </c>
      <c r="AD81" s="49">
        <v>4380</v>
      </c>
      <c r="AE81" s="49">
        <v>4380</v>
      </c>
      <c r="AF81" s="63">
        <f t="shared" si="51"/>
        <v>1</v>
      </c>
      <c r="AG81" s="49">
        <v>4380</v>
      </c>
      <c r="AH81" s="49">
        <v>4380</v>
      </c>
      <c r="AI81" s="63">
        <f t="shared" si="52"/>
        <v>1</v>
      </c>
      <c r="AJ81" s="49">
        <v>4349.299999999996</v>
      </c>
      <c r="AK81" s="49">
        <v>4349.299999999996</v>
      </c>
      <c r="AL81" s="63">
        <f t="shared" si="53"/>
        <v>1</v>
      </c>
      <c r="AM81" s="52">
        <f t="shared" si="49"/>
        <v>28972.290999999987</v>
      </c>
      <c r="AN81" s="49">
        <f t="shared" si="50"/>
        <v>22409.89099999998</v>
      </c>
      <c r="AO81" s="51">
        <f t="shared" si="54"/>
        <v>0.7734939221755018</v>
      </c>
    </row>
    <row r="82" spans="1:41" ht="12.75">
      <c r="A82" s="83" t="s">
        <v>100</v>
      </c>
      <c r="B82" s="49">
        <v>784.832</v>
      </c>
      <c r="C82" s="49">
        <v>0</v>
      </c>
      <c r="D82" s="49">
        <v>0</v>
      </c>
      <c r="E82" s="50">
        <v>0</v>
      </c>
      <c r="F82" s="48">
        <v>9677.399999999983</v>
      </c>
      <c r="G82" s="49">
        <f>F82-H82</f>
        <v>821.449489366154</v>
      </c>
      <c r="H82" s="49">
        <v>8855.95051063383</v>
      </c>
      <c r="I82" s="51">
        <f t="shared" si="55"/>
        <v>0.9151167163322633</v>
      </c>
      <c r="J82" s="48">
        <v>0</v>
      </c>
      <c r="K82" s="49">
        <v>0</v>
      </c>
      <c r="L82" s="49">
        <v>0</v>
      </c>
      <c r="M82" s="51">
        <v>0</v>
      </c>
      <c r="N82" s="48">
        <v>0</v>
      </c>
      <c r="O82" s="48">
        <v>0</v>
      </c>
      <c r="P82" s="49">
        <v>0</v>
      </c>
      <c r="Q82" s="51">
        <v>0</v>
      </c>
      <c r="R82" s="48">
        <v>0</v>
      </c>
      <c r="S82" s="49">
        <v>0</v>
      </c>
      <c r="T82" s="49">
        <v>0</v>
      </c>
      <c r="U82" s="51">
        <v>0</v>
      </c>
      <c r="V82" s="52">
        <v>0</v>
      </c>
      <c r="W82" s="49">
        <v>0</v>
      </c>
      <c r="X82" s="49">
        <v>0</v>
      </c>
      <c r="Y82" s="53">
        <v>0</v>
      </c>
      <c r="Z82" s="49">
        <v>8165.999999999999</v>
      </c>
      <c r="AA82" s="49">
        <v>8165.999999999999</v>
      </c>
      <c r="AB82" s="49">
        <v>0</v>
      </c>
      <c r="AC82" s="64">
        <v>0</v>
      </c>
      <c r="AD82" s="49">
        <v>4858</v>
      </c>
      <c r="AE82" s="49">
        <v>4858</v>
      </c>
      <c r="AF82" s="63">
        <f t="shared" si="51"/>
        <v>1</v>
      </c>
      <c r="AG82" s="49">
        <v>4974</v>
      </c>
      <c r="AH82" s="49">
        <v>4974</v>
      </c>
      <c r="AI82" s="63">
        <f t="shared" si="52"/>
        <v>1</v>
      </c>
      <c r="AJ82" s="49">
        <v>4938.599999999991</v>
      </c>
      <c r="AK82" s="49">
        <v>4938.599999999991</v>
      </c>
      <c r="AL82" s="63">
        <f t="shared" si="53"/>
        <v>1</v>
      </c>
      <c r="AM82" s="52">
        <f>B82+C82+D82+E82+F82+J82+V82+N82+R82+Z82+AD82+AG82+AJ82</f>
        <v>33398.83199999997</v>
      </c>
      <c r="AN82" s="49">
        <f>B82+H82+L82+X82+P82+T82+AB82+AE82+AH82+AK82</f>
        <v>24411.38251063382</v>
      </c>
      <c r="AO82" s="51">
        <f t="shared" si="54"/>
        <v>0.7309052756884983</v>
      </c>
    </row>
    <row r="83" spans="1:41" ht="12.75">
      <c r="A83" s="83" t="s">
        <v>101</v>
      </c>
      <c r="B83" s="49">
        <v>985.09</v>
      </c>
      <c r="C83" s="49">
        <v>0</v>
      </c>
      <c r="D83" s="49">
        <v>0</v>
      </c>
      <c r="E83" s="50">
        <v>214.5031694</v>
      </c>
      <c r="F83" s="48">
        <v>8548.20000000001</v>
      </c>
      <c r="G83" s="49">
        <f>F83-H83</f>
        <v>0</v>
      </c>
      <c r="H83" s="49">
        <v>8548.20000000001</v>
      </c>
      <c r="I83" s="51">
        <f t="shared" si="55"/>
        <v>1</v>
      </c>
      <c r="J83" s="48">
        <v>0</v>
      </c>
      <c r="K83" s="49">
        <v>0</v>
      </c>
      <c r="L83" s="49">
        <v>0</v>
      </c>
      <c r="M83" s="51">
        <v>0</v>
      </c>
      <c r="N83" s="48">
        <v>12935.900000000001</v>
      </c>
      <c r="O83" s="48">
        <v>12935.900000000001</v>
      </c>
      <c r="P83" s="49">
        <v>0</v>
      </c>
      <c r="Q83" s="51">
        <v>0</v>
      </c>
      <c r="R83" s="48">
        <v>0</v>
      </c>
      <c r="S83" s="49">
        <v>0</v>
      </c>
      <c r="T83" s="49">
        <v>0</v>
      </c>
      <c r="U83" s="51">
        <v>0</v>
      </c>
      <c r="V83" s="52">
        <v>0</v>
      </c>
      <c r="W83" s="49">
        <v>0</v>
      </c>
      <c r="X83" s="49">
        <v>0</v>
      </c>
      <c r="Y83" s="53">
        <v>0</v>
      </c>
      <c r="Z83" s="49">
        <v>2834.3000000000006</v>
      </c>
      <c r="AA83" s="49">
        <v>2834.3000000000006</v>
      </c>
      <c r="AB83" s="49">
        <v>0</v>
      </c>
      <c r="AC83" s="64">
        <v>0</v>
      </c>
      <c r="AD83" s="49">
        <v>2112</v>
      </c>
      <c r="AE83" s="49">
        <v>2112</v>
      </c>
      <c r="AF83" s="63">
        <f t="shared" si="51"/>
        <v>1</v>
      </c>
      <c r="AG83" s="49">
        <v>2718</v>
      </c>
      <c r="AH83" s="49">
        <v>2718</v>
      </c>
      <c r="AI83" s="63">
        <f t="shared" si="52"/>
        <v>1</v>
      </c>
      <c r="AJ83" s="49">
        <v>2074.500000000029</v>
      </c>
      <c r="AK83" s="49">
        <v>2074.500000000029</v>
      </c>
      <c r="AL83" s="63">
        <f t="shared" si="53"/>
        <v>1</v>
      </c>
      <c r="AM83" s="52">
        <f>B83+C83+D83+E83+F83+J83+V83+N83+R83+Z83+AD83+AG83+AJ83</f>
        <v>32422.49316940004</v>
      </c>
      <c r="AN83" s="49">
        <f>B83+H83+L83+X83+P83+T83+AB83+AE83+AH83+AK83</f>
        <v>16437.790000000037</v>
      </c>
      <c r="AO83" s="51">
        <f t="shared" si="54"/>
        <v>0.5069872299491708</v>
      </c>
    </row>
    <row r="84" spans="1:41" ht="12.75">
      <c r="A84" s="83" t="s">
        <v>102</v>
      </c>
      <c r="B84" s="49">
        <v>277.716</v>
      </c>
      <c r="C84" s="49">
        <v>0</v>
      </c>
      <c r="D84" s="49">
        <v>0</v>
      </c>
      <c r="E84" s="50">
        <v>214.5031694</v>
      </c>
      <c r="F84" s="48">
        <v>7427.400000000006</v>
      </c>
      <c r="G84" s="49">
        <f>F84-H84</f>
        <v>10.262344929666142</v>
      </c>
      <c r="H84" s="49">
        <v>7417.13765507034</v>
      </c>
      <c r="I84" s="51">
        <f t="shared" si="55"/>
        <v>0.998618312608764</v>
      </c>
      <c r="J84" s="48">
        <v>0</v>
      </c>
      <c r="K84" s="49">
        <v>0</v>
      </c>
      <c r="L84" s="49">
        <v>0</v>
      </c>
      <c r="M84" s="51">
        <v>0</v>
      </c>
      <c r="N84" s="48">
        <v>5834.600000000002</v>
      </c>
      <c r="O84" s="48">
        <v>5834.600000000002</v>
      </c>
      <c r="P84" s="49">
        <v>0</v>
      </c>
      <c r="Q84" s="51">
        <v>0</v>
      </c>
      <c r="R84" s="48">
        <v>0</v>
      </c>
      <c r="S84" s="49">
        <v>0</v>
      </c>
      <c r="T84" s="49">
        <v>0</v>
      </c>
      <c r="U84" s="51">
        <v>0</v>
      </c>
      <c r="V84" s="52">
        <v>0</v>
      </c>
      <c r="W84" s="49">
        <v>0</v>
      </c>
      <c r="X84" s="49">
        <v>0</v>
      </c>
      <c r="Y84" s="53">
        <v>0</v>
      </c>
      <c r="Z84" s="49">
        <v>6295.4</v>
      </c>
      <c r="AA84" s="49">
        <v>6295.4</v>
      </c>
      <c r="AB84" s="49">
        <v>0</v>
      </c>
      <c r="AC84" s="64">
        <v>0</v>
      </c>
      <c r="AD84" s="49">
        <v>4824</v>
      </c>
      <c r="AE84" s="49">
        <v>4824</v>
      </c>
      <c r="AF84" s="63">
        <f>IF(AD84&gt;0,AE84/AD84,0)</f>
        <v>1</v>
      </c>
      <c r="AG84" s="49">
        <v>4858</v>
      </c>
      <c r="AH84" s="49">
        <v>4858</v>
      </c>
      <c r="AI84" s="63">
        <f>IF(AG84&gt;0,AH84/AG84,0)</f>
        <v>1</v>
      </c>
      <c r="AJ84" s="49">
        <v>4775.1999999999825</v>
      </c>
      <c r="AK84" s="49">
        <v>4775.1999999999825</v>
      </c>
      <c r="AL84" s="63">
        <f>IF(AJ84&gt;0,AK84/AJ84,0)</f>
        <v>1</v>
      </c>
      <c r="AM84" s="52">
        <f>B84+C84+D84+E84+F84+J84+V84+N84+R84+Z84+AD84+AG84+AJ84</f>
        <v>34506.81916939999</v>
      </c>
      <c r="AN84" s="49">
        <f>B84+H84+L84+X84+P84+T84+AB84+AE84+AH84+AK84</f>
        <v>22152.053655070322</v>
      </c>
      <c r="AO84" s="51">
        <f>AN84/AM84</f>
        <v>0.641961623478595</v>
      </c>
    </row>
    <row r="86" ht="12.75">
      <c r="C86" s="8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</dc:creator>
  <cp:keywords/>
  <dc:description/>
  <cp:lastModifiedBy>Julio Fung</cp:lastModifiedBy>
  <cp:lastPrinted>2017-03-07T17:57:44Z</cp:lastPrinted>
  <dcterms:created xsi:type="dcterms:W3CDTF">2015-10-02T14:09:42Z</dcterms:created>
  <dcterms:modified xsi:type="dcterms:W3CDTF">2022-06-08T22:44:51Z</dcterms:modified>
  <cp:category/>
  <cp:version/>
  <cp:contentType/>
  <cp:contentStatus/>
</cp:coreProperties>
</file>